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50" firstSheet="5" activeTab="5"/>
  </bookViews>
  <sheets>
    <sheet name="тариф для ДЕЗ 2011 г" sheetId="1" r:id="rId1"/>
    <sheet name="тариф ДЕЗ на 01.02.2011" sheetId="2" r:id="rId2"/>
    <sheet name="тариф УЖХ на 01.03.2011" sheetId="3" r:id="rId3"/>
    <sheet name="тариф ДЕЗ на 01.03.2011" sheetId="4" r:id="rId4"/>
    <sheet name="тариф ДЕЗ на 01.05.2011" sheetId="5" r:id="rId5"/>
    <sheet name="админ" sheetId="6" r:id="rId6"/>
  </sheets>
  <definedNames/>
  <calcPr fullCalcOnLoad="1"/>
</workbook>
</file>

<file path=xl/sharedStrings.xml><?xml version="1.0" encoding="utf-8"?>
<sst xmlns="http://schemas.openxmlformats.org/spreadsheetml/2006/main" count="1128" uniqueCount="98">
  <si>
    <t>№</t>
  </si>
  <si>
    <t>Адрес, 
№ дома</t>
  </si>
  <si>
    <t>Дом</t>
  </si>
  <si>
    <t xml:space="preserve">Береговая </t>
  </si>
  <si>
    <t xml:space="preserve">Боровая </t>
  </si>
  <si>
    <t xml:space="preserve">В Сергеевой </t>
  </si>
  <si>
    <t xml:space="preserve">В. Сергеевой </t>
  </si>
  <si>
    <t xml:space="preserve">Горелова </t>
  </si>
  <si>
    <t xml:space="preserve">Графитовая </t>
  </si>
  <si>
    <t xml:space="preserve">Дарвина </t>
  </si>
  <si>
    <t xml:space="preserve">Дзержинского </t>
  </si>
  <si>
    <t>Дзержинского</t>
  </si>
  <si>
    <t xml:space="preserve">Каолиновая </t>
  </si>
  <si>
    <t xml:space="preserve">Кооперативная </t>
  </si>
  <si>
    <t xml:space="preserve">Крестьянская </t>
  </si>
  <si>
    <t xml:space="preserve">Ленина </t>
  </si>
  <si>
    <t xml:space="preserve">Металлистов </t>
  </si>
  <si>
    <t>Металлургов</t>
  </si>
  <si>
    <t xml:space="preserve">Нефтебаза </t>
  </si>
  <si>
    <t xml:space="preserve">Огнеупорная </t>
  </si>
  <si>
    <t xml:space="preserve">Осв.Урала </t>
  </si>
  <si>
    <t>Победы</t>
  </si>
  <si>
    <t xml:space="preserve">Победы </t>
  </si>
  <si>
    <t xml:space="preserve">Республики </t>
  </si>
  <si>
    <t xml:space="preserve">Свердлова </t>
  </si>
  <si>
    <t xml:space="preserve">Соймон. Пр-т </t>
  </si>
  <si>
    <t xml:space="preserve">Соц.Штурма </t>
  </si>
  <si>
    <t xml:space="preserve">ЧГРЭС </t>
  </si>
  <si>
    <t xml:space="preserve">Школьная </t>
  </si>
  <si>
    <t xml:space="preserve">Щорса </t>
  </si>
  <si>
    <t xml:space="preserve">Ю.Ичевой </t>
  </si>
  <si>
    <t>s  кв.м</t>
  </si>
  <si>
    <t>Служба заказчика</t>
  </si>
  <si>
    <t>Дератизация</t>
  </si>
  <si>
    <t>освещение мест общего пользования</t>
  </si>
  <si>
    <t>уборка лестничных клеток</t>
  </si>
  <si>
    <t>уборка придомовой территори</t>
  </si>
  <si>
    <t>благоустройство</t>
  </si>
  <si>
    <t>АДС</t>
  </si>
  <si>
    <t>техобслуживание</t>
  </si>
  <si>
    <t>Текущий ремонт</t>
  </si>
  <si>
    <t>Итого</t>
  </si>
  <si>
    <t>ВДГО</t>
  </si>
  <si>
    <t>ТБО</t>
  </si>
  <si>
    <t>Всего</t>
  </si>
  <si>
    <t>30А</t>
  </si>
  <si>
    <t>2а</t>
  </si>
  <si>
    <t>22в</t>
  </si>
  <si>
    <t>31а</t>
  </si>
  <si>
    <t>1а</t>
  </si>
  <si>
    <t>2в</t>
  </si>
  <si>
    <t>4б</t>
  </si>
  <si>
    <t>3б</t>
  </si>
  <si>
    <t>3а</t>
  </si>
  <si>
    <t>4а</t>
  </si>
  <si>
    <t>22а</t>
  </si>
  <si>
    <t>22б</t>
  </si>
  <si>
    <t>27а</t>
  </si>
  <si>
    <t>2б</t>
  </si>
  <si>
    <t>2г</t>
  </si>
  <si>
    <t>19а</t>
  </si>
  <si>
    <t>19б</t>
  </si>
  <si>
    <t>полное благоустройство</t>
  </si>
  <si>
    <r>
      <t xml:space="preserve">Гл.экономист </t>
    </r>
    <r>
      <rPr>
        <sz val="8"/>
        <rFont val="Arial Cyr"/>
        <family val="0"/>
      </rPr>
      <t>:                         Дрягина Н.Н.</t>
    </r>
  </si>
  <si>
    <t>сумма нулевых граф</t>
  </si>
  <si>
    <t>Жилые дома  без ГВС</t>
  </si>
  <si>
    <t>Жилые дома без ГВС, канализации</t>
  </si>
  <si>
    <t>Администрации Кыштымского городского округа</t>
  </si>
  <si>
    <t>осв л/кл</t>
  </si>
  <si>
    <t>уб. л/кл</t>
  </si>
  <si>
    <t>уб придом</t>
  </si>
  <si>
    <t>багоустр</t>
  </si>
  <si>
    <t xml:space="preserve"> Т/ О</t>
  </si>
  <si>
    <t>Т/ Р</t>
  </si>
  <si>
    <t>служ. Зак</t>
  </si>
  <si>
    <t>дератиз</t>
  </si>
  <si>
    <t>всего</t>
  </si>
  <si>
    <t>итого</t>
  </si>
  <si>
    <t>ВСЕГО</t>
  </si>
  <si>
    <t>S</t>
  </si>
  <si>
    <r>
      <t>Тариф на содержание МКД, обслуживаемых  ООО"УЖХ" с разбивкой по видам работ на</t>
    </r>
    <r>
      <rPr>
        <b/>
        <sz val="14"/>
        <rFont val="Arial"/>
        <family val="0"/>
      </rPr>
      <t xml:space="preserve"> 01.01.2011 год </t>
    </r>
  </si>
  <si>
    <t>Жилые дома без ГВС, ХВС, канализации ( уличные туалеты)</t>
  </si>
  <si>
    <t>Жилые дома без ГВС,  канализации ( уличные туалеты)</t>
  </si>
  <si>
    <t>Постановление № 3508 от 29.11.2010</t>
  </si>
  <si>
    <t>МУП ЖКХ  ДЕЗ</t>
  </si>
  <si>
    <t>ООО " УЖХ"</t>
  </si>
  <si>
    <r>
      <t>Тариф на содержание МКД, обслуживаемых  ООО"УЖХ" с разбивкой по видам работ на</t>
    </r>
    <r>
      <rPr>
        <b/>
        <sz val="14"/>
        <rFont val="Arial"/>
        <family val="0"/>
      </rPr>
      <t xml:space="preserve"> 01.02.2011 год </t>
    </r>
  </si>
  <si>
    <r>
      <t>Тариф на содержание МКД, обслуживаемых  ООО"УЖХ" с разбивкой по видам работ на</t>
    </r>
    <r>
      <rPr>
        <b/>
        <sz val="14"/>
        <rFont val="Arial"/>
        <family val="0"/>
      </rPr>
      <t xml:space="preserve"> 01.03.2011 год </t>
    </r>
  </si>
  <si>
    <r>
      <t>Тариф на содержание МКД, обслуживаемых  ООО"УЖХ" с разбивкой по видам работ на</t>
    </r>
    <r>
      <rPr>
        <b/>
        <sz val="14"/>
        <rFont val="Arial"/>
        <family val="0"/>
      </rPr>
      <t xml:space="preserve"> 01.05.2011 год </t>
    </r>
  </si>
  <si>
    <t>население</t>
  </si>
  <si>
    <t>133а</t>
  </si>
  <si>
    <t>%</t>
  </si>
  <si>
    <t>Гагарина</t>
  </si>
  <si>
    <t>по состоянию на (дата)</t>
  </si>
  <si>
    <t>21..08.2007</t>
  </si>
  <si>
    <t xml:space="preserve">Улица 
</t>
  </si>
  <si>
    <t>№ п/п</t>
  </si>
  <si>
    <t xml:space="preserve">Процент износа многоквартирных домов , находящихся в управлении ООО "УЖХ"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</si>
</sst>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_(* #,##0.000_);_(* \(#,##0.000\);_(* &quot;-&quot;??_);_(@_)"/>
    <numFmt numFmtId="176" formatCode="mmm/yyyy"/>
  </numFmts>
  <fonts count="60">
    <font>
      <sz val="10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0"/>
    </font>
    <font>
      <sz val="8"/>
      <name val="Arial Cyr"/>
      <family val="0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2" fontId="6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5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5" fillId="33" borderId="11" xfId="0" applyFont="1" applyFill="1" applyBorder="1" applyAlignment="1">
      <alignment vertical="center" wrapText="1"/>
    </xf>
    <xf numFmtId="1" fontId="5" fillId="0" borderId="1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6" fillId="34" borderId="10" xfId="0" applyNumberFormat="1" applyFont="1" applyFill="1" applyBorder="1" applyAlignment="1">
      <alignment/>
    </xf>
    <xf numFmtId="1" fontId="5" fillId="35" borderId="10" xfId="0" applyNumberFormat="1" applyFont="1" applyFill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1" fontId="10" fillId="33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4" fillId="0" borderId="10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19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1" fontId="6" fillId="33" borderId="14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1" fontId="5" fillId="33" borderId="15" xfId="0" applyNumberFormat="1" applyFont="1" applyFill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13" fillId="34" borderId="11" xfId="0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6" fillId="33" borderId="11" xfId="0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6" xfId="0" applyFont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vertical="center" wrapText="1"/>
    </xf>
    <xf numFmtId="1" fontId="13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5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6" fillId="33" borderId="15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1" fontId="5" fillId="35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3" fontId="0" fillId="0" borderId="0" xfId="0" applyNumberForma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5" fillId="33" borderId="14" xfId="0" applyFont="1" applyFill="1" applyBorder="1" applyAlignment="1">
      <alignment vertical="center" wrapText="1"/>
    </xf>
    <xf numFmtId="1" fontId="23" fillId="0" borderId="10" xfId="0" applyNumberFormat="1" applyFont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1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zoomScalePageLayoutView="0" workbookViewId="0" topLeftCell="A1">
      <selection activeCell="A4" sqref="A4:R147"/>
    </sheetView>
  </sheetViews>
  <sheetFormatPr defaultColWidth="9.140625" defaultRowHeight="12.75"/>
  <cols>
    <col min="1" max="1" width="3.00390625" style="0" customWidth="1"/>
    <col min="2" max="2" width="11.7109375" style="0" customWidth="1"/>
    <col min="3" max="3" width="5.421875" style="0" customWidth="1"/>
    <col min="4" max="4" width="8.8515625" style="0" customWidth="1"/>
    <col min="5" max="5" width="7.00390625" style="0" customWidth="1"/>
    <col min="6" max="6" width="8.57421875" style="0" customWidth="1"/>
    <col min="7" max="7" width="8.28125" style="0" customWidth="1"/>
    <col min="8" max="8" width="9.28125" style="0" customWidth="1"/>
    <col min="9" max="9" width="7.421875" style="0" customWidth="1"/>
    <col min="10" max="10" width="7.8515625" style="0" customWidth="1"/>
    <col min="11" max="11" width="7.7109375" style="0" customWidth="1"/>
    <col min="12" max="12" width="9.00390625" style="0" customWidth="1"/>
    <col min="14" max="14" width="6.421875" style="0" customWidth="1"/>
    <col min="15" max="15" width="8.28125" style="0" customWidth="1"/>
    <col min="16" max="16" width="7.28125" style="0" customWidth="1"/>
    <col min="17" max="17" width="10.00390625" style="0" customWidth="1"/>
  </cols>
  <sheetData>
    <row r="1" spans="3:17" ht="12.75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3:17" ht="12.75"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3:17" ht="12.75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8">
      <c r="A4" s="184" t="s">
        <v>80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64"/>
    </row>
    <row r="5" spans="3:17" ht="12.75">
      <c r="C5" s="64"/>
      <c r="D5" s="64"/>
      <c r="E5" s="64"/>
      <c r="F5" s="64"/>
      <c r="G5" s="64"/>
      <c r="H5" s="65"/>
      <c r="I5" s="76"/>
      <c r="J5" s="64"/>
      <c r="K5" s="187" t="s">
        <v>84</v>
      </c>
      <c r="L5" s="187"/>
      <c r="M5" s="187"/>
      <c r="N5" s="187"/>
      <c r="O5" s="187"/>
      <c r="P5" s="187"/>
      <c r="Q5" s="64"/>
    </row>
    <row r="6" spans="3:17" ht="12.75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12.75">
      <c r="A7" s="181" t="s">
        <v>0</v>
      </c>
      <c r="B7" s="182" t="s">
        <v>1</v>
      </c>
      <c r="C7" s="181" t="s">
        <v>2</v>
      </c>
      <c r="D7" s="183" t="s">
        <v>31</v>
      </c>
      <c r="E7" s="176" t="s">
        <v>33</v>
      </c>
      <c r="F7" s="176" t="s">
        <v>34</v>
      </c>
      <c r="G7" s="176" t="s">
        <v>35</v>
      </c>
      <c r="H7" s="186" t="s">
        <v>36</v>
      </c>
      <c r="I7" s="176" t="s">
        <v>37</v>
      </c>
      <c r="J7" s="176" t="s">
        <v>38</v>
      </c>
      <c r="K7" s="176" t="s">
        <v>39</v>
      </c>
      <c r="L7" s="176" t="s">
        <v>40</v>
      </c>
      <c r="M7" s="180" t="s">
        <v>41</v>
      </c>
      <c r="N7" s="176" t="s">
        <v>42</v>
      </c>
      <c r="O7" s="176" t="s">
        <v>43</v>
      </c>
      <c r="P7" s="176" t="s">
        <v>32</v>
      </c>
      <c r="Q7" s="176" t="s">
        <v>44</v>
      </c>
      <c r="R7" s="188" t="s">
        <v>64</v>
      </c>
    </row>
    <row r="8" spans="1:18" ht="21" customHeight="1">
      <c r="A8" s="181"/>
      <c r="B8" s="181"/>
      <c r="C8" s="181"/>
      <c r="D8" s="183"/>
      <c r="E8" s="176"/>
      <c r="F8" s="176"/>
      <c r="G8" s="176"/>
      <c r="H8" s="186"/>
      <c r="I8" s="176"/>
      <c r="J8" s="176"/>
      <c r="K8" s="176"/>
      <c r="L8" s="176"/>
      <c r="M8" s="180"/>
      <c r="N8" s="176"/>
      <c r="O8" s="176"/>
      <c r="P8" s="176"/>
      <c r="Q8" s="176"/>
      <c r="R8" s="188"/>
    </row>
    <row r="9" spans="1:18" ht="12.75">
      <c r="A9" s="10">
        <v>1</v>
      </c>
      <c r="B9" s="10">
        <v>2</v>
      </c>
      <c r="C9" s="10">
        <v>3</v>
      </c>
      <c r="D9" s="89">
        <v>4</v>
      </c>
      <c r="E9" s="9">
        <v>5</v>
      </c>
      <c r="F9" s="9">
        <v>6</v>
      </c>
      <c r="G9" s="9">
        <v>7</v>
      </c>
      <c r="H9" s="9">
        <v>8</v>
      </c>
      <c r="I9" s="41">
        <v>9</v>
      </c>
      <c r="J9" s="9">
        <v>10</v>
      </c>
      <c r="K9" s="9">
        <v>11</v>
      </c>
      <c r="L9" s="9">
        <v>12</v>
      </c>
      <c r="M9" s="14">
        <v>13</v>
      </c>
      <c r="N9" s="9">
        <v>14</v>
      </c>
      <c r="O9" s="9">
        <v>15</v>
      </c>
      <c r="P9" s="9">
        <v>16</v>
      </c>
      <c r="Q9" s="9">
        <v>17</v>
      </c>
      <c r="R9" s="1">
        <v>18</v>
      </c>
    </row>
    <row r="10" spans="1:18" ht="12.75">
      <c r="A10" s="16"/>
      <c r="B10" s="16"/>
      <c r="C10" s="16"/>
      <c r="D10" s="17"/>
      <c r="E10" s="70">
        <v>0.03</v>
      </c>
      <c r="F10" s="70">
        <v>0.24</v>
      </c>
      <c r="G10" s="70">
        <v>0.49</v>
      </c>
      <c r="H10" s="70">
        <v>1.44</v>
      </c>
      <c r="I10" s="71">
        <v>0.21</v>
      </c>
      <c r="J10" s="70">
        <v>2</v>
      </c>
      <c r="K10" s="70">
        <v>0.23</v>
      </c>
      <c r="L10" s="70">
        <v>3.29</v>
      </c>
      <c r="M10" s="70">
        <v>7.93</v>
      </c>
      <c r="N10" s="70">
        <v>0.22</v>
      </c>
      <c r="O10" s="70">
        <v>0.97</v>
      </c>
      <c r="P10" s="70">
        <v>1.2</v>
      </c>
      <c r="Q10" s="71">
        <v>10.32</v>
      </c>
      <c r="R10" s="1"/>
    </row>
    <row r="11" spans="1:18" ht="15">
      <c r="A11" s="16"/>
      <c r="B11" s="16"/>
      <c r="C11" s="16"/>
      <c r="D11" s="17"/>
      <c r="E11" s="56"/>
      <c r="F11" s="56"/>
      <c r="G11" s="177" t="s">
        <v>62</v>
      </c>
      <c r="H11" s="178"/>
      <c r="I11" s="178"/>
      <c r="J11" s="178"/>
      <c r="K11" s="178"/>
      <c r="L11" s="178"/>
      <c r="M11" s="178"/>
      <c r="N11" s="178"/>
      <c r="O11" s="179"/>
      <c r="P11" s="47"/>
      <c r="Q11" s="48"/>
      <c r="R11" s="1"/>
    </row>
    <row r="12" spans="1:18" ht="15.75">
      <c r="A12" s="16"/>
      <c r="B12" s="16"/>
      <c r="C12" s="16"/>
      <c r="D12" s="17"/>
      <c r="E12" s="56"/>
      <c r="F12" s="56"/>
      <c r="G12" s="96"/>
      <c r="H12" s="97"/>
      <c r="I12" s="97"/>
      <c r="J12" s="98"/>
      <c r="K12" s="98"/>
      <c r="L12" s="98"/>
      <c r="M12" s="98"/>
      <c r="N12" s="98"/>
      <c r="O12" s="99"/>
      <c r="P12" s="47"/>
      <c r="Q12" s="48"/>
      <c r="R12" s="1"/>
    </row>
    <row r="13" spans="1:18" ht="15.75">
      <c r="A13" s="16"/>
      <c r="B13" s="16"/>
      <c r="C13" s="16"/>
      <c r="D13" s="17"/>
      <c r="E13" s="56"/>
      <c r="F13" s="56"/>
      <c r="G13" s="96"/>
      <c r="H13" s="97"/>
      <c r="I13" s="97"/>
      <c r="J13" s="98"/>
      <c r="K13" s="98"/>
      <c r="L13" s="98"/>
      <c r="M13" s="98"/>
      <c r="N13" s="98"/>
      <c r="O13" s="99"/>
      <c r="P13" s="47"/>
      <c r="Q13" s="48"/>
      <c r="R13" s="1"/>
    </row>
    <row r="14" spans="1:18" ht="12.75">
      <c r="A14" s="16"/>
      <c r="B14" s="16"/>
      <c r="C14" s="16"/>
      <c r="D14" s="17"/>
      <c r="E14" s="29"/>
      <c r="F14" s="29"/>
      <c r="G14" s="29"/>
      <c r="H14" s="29"/>
      <c r="I14" s="29"/>
      <c r="J14" s="7"/>
      <c r="K14" s="7"/>
      <c r="L14" s="7"/>
      <c r="M14" s="7"/>
      <c r="N14" s="7"/>
      <c r="O14" s="7"/>
      <c r="P14" s="7"/>
      <c r="Q14" s="7"/>
      <c r="R14" s="1"/>
    </row>
    <row r="15" spans="1:18" ht="12.75">
      <c r="A15" s="18">
        <v>1</v>
      </c>
      <c r="B15" s="2" t="s">
        <v>7</v>
      </c>
      <c r="C15" s="8">
        <v>3</v>
      </c>
      <c r="D15" s="11">
        <v>3233.84</v>
      </c>
      <c r="E15" s="42">
        <f aca="true" t="shared" si="0" ref="E15:E35">D15*E$10</f>
        <v>97.01520000000001</v>
      </c>
      <c r="F15" s="42">
        <f>D15*F$10</f>
        <v>776.1216000000001</v>
      </c>
      <c r="G15" s="42">
        <f>D15*G$10</f>
        <v>1584.5816</v>
      </c>
      <c r="H15" s="49">
        <f>D15*H$10</f>
        <v>4656.7296</v>
      </c>
      <c r="I15" s="42">
        <f aca="true" t="shared" si="1" ref="I15:I62">D15*I$10</f>
        <v>679.1064</v>
      </c>
      <c r="J15" s="42">
        <f aca="true" t="shared" si="2" ref="J15:J62">D15*J$10</f>
        <v>6467.68</v>
      </c>
      <c r="K15" s="33">
        <f>D15*K$10</f>
        <v>743.7832000000001</v>
      </c>
      <c r="L15" s="42">
        <f>D15*L$10</f>
        <v>10639.3336</v>
      </c>
      <c r="M15" s="44">
        <f aca="true" t="shared" si="3" ref="M15:M62">SUM(E15:L15)</f>
        <v>25644.3512</v>
      </c>
      <c r="N15" s="42">
        <f>D15*N$10</f>
        <v>711.4448</v>
      </c>
      <c r="O15" s="42">
        <f>D15*O$10</f>
        <v>3136.8248</v>
      </c>
      <c r="P15" s="42">
        <f aca="true" t="shared" si="4" ref="P15:P62">D15*P$10</f>
        <v>3880.608</v>
      </c>
      <c r="Q15" s="44">
        <f>D15*Q$10</f>
        <v>33373.228800000004</v>
      </c>
      <c r="R15" s="58"/>
    </row>
    <row r="16" spans="1:18" ht="12.75">
      <c r="A16" s="18">
        <f aca="true" t="shared" si="5" ref="A16:A62">A15+1</f>
        <v>2</v>
      </c>
      <c r="B16" s="2" t="s">
        <v>7</v>
      </c>
      <c r="C16" s="8">
        <v>5</v>
      </c>
      <c r="D16" s="11">
        <v>3393.8</v>
      </c>
      <c r="E16" s="42">
        <f t="shared" si="0"/>
        <v>101.81400000000001</v>
      </c>
      <c r="F16" s="42">
        <f aca="true" t="shared" si="6" ref="F16:F62">D16*F$10</f>
        <v>814.5120000000001</v>
      </c>
      <c r="G16" s="42">
        <f aca="true" t="shared" si="7" ref="G16:G62">D16*G$10</f>
        <v>1662.962</v>
      </c>
      <c r="H16" s="49">
        <f aca="true" t="shared" si="8" ref="H16:H62">D16*H$10</f>
        <v>4887.072</v>
      </c>
      <c r="I16" s="42">
        <f t="shared" si="1"/>
        <v>712.698</v>
      </c>
      <c r="J16" s="42">
        <f t="shared" si="2"/>
        <v>6787.6</v>
      </c>
      <c r="K16" s="33">
        <f aca="true" t="shared" si="9" ref="K16:K62">D16*K$10</f>
        <v>780.5740000000001</v>
      </c>
      <c r="L16" s="42">
        <f aca="true" t="shared" si="10" ref="L16:L62">D16*L$10</f>
        <v>11165.602</v>
      </c>
      <c r="M16" s="44">
        <f t="shared" si="3"/>
        <v>26912.834000000003</v>
      </c>
      <c r="N16" s="42">
        <f aca="true" t="shared" si="11" ref="N16:N56">D16*N$10</f>
        <v>746.6360000000001</v>
      </c>
      <c r="O16" s="42">
        <f aca="true" t="shared" si="12" ref="O16:O62">D16*O$10</f>
        <v>3291.986</v>
      </c>
      <c r="P16" s="42">
        <f t="shared" si="4"/>
        <v>4072.56</v>
      </c>
      <c r="Q16" s="44">
        <f aca="true" t="shared" si="13" ref="Q16:Q34">D16*Q$10</f>
        <v>35024.016</v>
      </c>
      <c r="R16" s="58"/>
    </row>
    <row r="17" spans="1:18" ht="12.75">
      <c r="A17" s="18">
        <f t="shared" si="5"/>
        <v>3</v>
      </c>
      <c r="B17" s="2" t="s">
        <v>7</v>
      </c>
      <c r="C17" s="8">
        <v>8</v>
      </c>
      <c r="D17" s="11">
        <v>4512.3</v>
      </c>
      <c r="E17" s="42">
        <f t="shared" si="0"/>
        <v>135.369</v>
      </c>
      <c r="F17" s="42">
        <f t="shared" si="6"/>
        <v>1082.952</v>
      </c>
      <c r="G17" s="42">
        <f t="shared" si="7"/>
        <v>2211.027</v>
      </c>
      <c r="H17" s="49">
        <f t="shared" si="8"/>
        <v>6497.712</v>
      </c>
      <c r="I17" s="42">
        <f t="shared" si="1"/>
        <v>947.583</v>
      </c>
      <c r="J17" s="42">
        <f t="shared" si="2"/>
        <v>9024.6</v>
      </c>
      <c r="K17" s="33">
        <f t="shared" si="9"/>
        <v>1037.8290000000002</v>
      </c>
      <c r="L17" s="42">
        <f t="shared" si="10"/>
        <v>14845.467</v>
      </c>
      <c r="M17" s="44">
        <f t="shared" si="3"/>
        <v>35782.539000000004</v>
      </c>
      <c r="N17" s="42">
        <f t="shared" si="11"/>
        <v>992.706</v>
      </c>
      <c r="O17" s="42">
        <f t="shared" si="12"/>
        <v>4376.9310000000005</v>
      </c>
      <c r="P17" s="42">
        <f t="shared" si="4"/>
        <v>5414.76</v>
      </c>
      <c r="Q17" s="44">
        <f t="shared" si="13"/>
        <v>46566.936</v>
      </c>
      <c r="R17" s="58"/>
    </row>
    <row r="18" spans="1:18" ht="12.75">
      <c r="A18" s="18">
        <f t="shared" si="5"/>
        <v>4</v>
      </c>
      <c r="B18" s="2" t="s">
        <v>7</v>
      </c>
      <c r="C18" s="8">
        <v>9</v>
      </c>
      <c r="D18" s="11">
        <v>4365.8</v>
      </c>
      <c r="E18" s="42">
        <f t="shared" si="0"/>
        <v>130.974</v>
      </c>
      <c r="F18" s="42">
        <f t="shared" si="6"/>
        <v>1047.792</v>
      </c>
      <c r="G18" s="42">
        <f t="shared" si="7"/>
        <v>2139.242</v>
      </c>
      <c r="H18" s="49">
        <f t="shared" si="8"/>
        <v>6286.752</v>
      </c>
      <c r="I18" s="42">
        <f t="shared" si="1"/>
        <v>916.818</v>
      </c>
      <c r="J18" s="42">
        <f t="shared" si="2"/>
        <v>8731.6</v>
      </c>
      <c r="K18" s="33">
        <f t="shared" si="9"/>
        <v>1004.1340000000001</v>
      </c>
      <c r="L18" s="42">
        <f t="shared" si="10"/>
        <v>14363.482</v>
      </c>
      <c r="M18" s="44">
        <f t="shared" si="3"/>
        <v>34620.794</v>
      </c>
      <c r="N18" s="42">
        <f t="shared" si="11"/>
        <v>960.476</v>
      </c>
      <c r="O18" s="42">
        <f t="shared" si="12"/>
        <v>4234.826</v>
      </c>
      <c r="P18" s="42">
        <f t="shared" si="4"/>
        <v>5238.96</v>
      </c>
      <c r="Q18" s="44">
        <f t="shared" si="13"/>
        <v>45055.056000000004</v>
      </c>
      <c r="R18" s="58"/>
    </row>
    <row r="19" spans="1:18" ht="12.75">
      <c r="A19" s="18">
        <f t="shared" si="5"/>
        <v>5</v>
      </c>
      <c r="B19" s="2" t="s">
        <v>8</v>
      </c>
      <c r="C19" s="8" t="s">
        <v>45</v>
      </c>
      <c r="D19" s="11">
        <v>589.42</v>
      </c>
      <c r="E19" s="42">
        <f t="shared" si="0"/>
        <v>17.682599999999997</v>
      </c>
      <c r="F19" s="42">
        <f t="shared" si="6"/>
        <v>141.46079999999998</v>
      </c>
      <c r="G19" s="42">
        <f t="shared" si="7"/>
        <v>288.81579999999997</v>
      </c>
      <c r="H19" s="49">
        <f t="shared" si="8"/>
        <v>848.7647999999999</v>
      </c>
      <c r="I19" s="42">
        <f t="shared" si="1"/>
        <v>123.77819999999998</v>
      </c>
      <c r="J19" s="42">
        <f t="shared" si="2"/>
        <v>1178.84</v>
      </c>
      <c r="K19" s="33">
        <f t="shared" si="9"/>
        <v>135.5666</v>
      </c>
      <c r="L19" s="42">
        <f t="shared" si="10"/>
        <v>1939.1917999999998</v>
      </c>
      <c r="M19" s="44">
        <f t="shared" si="3"/>
        <v>4674.1006</v>
      </c>
      <c r="N19" s="42">
        <f t="shared" si="11"/>
        <v>129.67239999999998</v>
      </c>
      <c r="O19" s="42">
        <f t="shared" si="12"/>
        <v>571.7374</v>
      </c>
      <c r="P19" s="42">
        <f t="shared" si="4"/>
        <v>707.304</v>
      </c>
      <c r="Q19" s="44">
        <f t="shared" si="13"/>
        <v>6082.814399999999</v>
      </c>
      <c r="R19" s="58"/>
    </row>
    <row r="20" spans="1:18" ht="12.75">
      <c r="A20" s="18">
        <f t="shared" si="5"/>
        <v>6</v>
      </c>
      <c r="B20" s="2" t="s">
        <v>11</v>
      </c>
      <c r="C20" s="8">
        <v>2</v>
      </c>
      <c r="D20" s="11">
        <v>889.8</v>
      </c>
      <c r="E20" s="42">
        <f t="shared" si="0"/>
        <v>26.694</v>
      </c>
      <c r="F20" s="42">
        <f t="shared" si="6"/>
        <v>213.552</v>
      </c>
      <c r="G20" s="42">
        <f t="shared" si="7"/>
        <v>436.00199999999995</v>
      </c>
      <c r="H20" s="49">
        <f t="shared" si="8"/>
        <v>1281.312</v>
      </c>
      <c r="I20" s="42">
        <f t="shared" si="1"/>
        <v>186.85799999999998</v>
      </c>
      <c r="J20" s="42">
        <f t="shared" si="2"/>
        <v>1779.6</v>
      </c>
      <c r="K20" s="33">
        <f t="shared" si="9"/>
        <v>204.654</v>
      </c>
      <c r="L20" s="42">
        <f t="shared" si="10"/>
        <v>2927.442</v>
      </c>
      <c r="M20" s="44">
        <f t="shared" si="3"/>
        <v>7056.1140000000005</v>
      </c>
      <c r="N20" s="42">
        <f t="shared" si="11"/>
        <v>195.756</v>
      </c>
      <c r="O20" s="42">
        <f t="shared" si="12"/>
        <v>863.1059999999999</v>
      </c>
      <c r="P20" s="42">
        <f t="shared" si="4"/>
        <v>1067.76</v>
      </c>
      <c r="Q20" s="44">
        <f t="shared" si="13"/>
        <v>9182.735999999999</v>
      </c>
      <c r="R20" s="58"/>
    </row>
    <row r="21" spans="1:18" ht="12.75">
      <c r="A21" s="18">
        <f t="shared" si="5"/>
        <v>7</v>
      </c>
      <c r="B21" s="2" t="s">
        <v>11</v>
      </c>
      <c r="C21" s="8">
        <v>3</v>
      </c>
      <c r="D21" s="11">
        <v>963.2</v>
      </c>
      <c r="E21" s="42">
        <f t="shared" si="0"/>
        <v>28.896</v>
      </c>
      <c r="F21" s="42">
        <f t="shared" si="6"/>
        <v>231.168</v>
      </c>
      <c r="G21" s="42">
        <f t="shared" si="7"/>
        <v>471.968</v>
      </c>
      <c r="H21" s="49">
        <f t="shared" si="8"/>
        <v>1387.008</v>
      </c>
      <c r="I21" s="42">
        <f t="shared" si="1"/>
        <v>202.272</v>
      </c>
      <c r="J21" s="42">
        <f t="shared" si="2"/>
        <v>1926.4</v>
      </c>
      <c r="K21" s="33">
        <f t="shared" si="9"/>
        <v>221.53600000000003</v>
      </c>
      <c r="L21" s="42">
        <f t="shared" si="10"/>
        <v>3168.9280000000003</v>
      </c>
      <c r="M21" s="44">
        <f t="shared" si="3"/>
        <v>7638.1759999999995</v>
      </c>
      <c r="N21" s="42">
        <f t="shared" si="11"/>
        <v>211.90400000000002</v>
      </c>
      <c r="O21" s="42">
        <f t="shared" si="12"/>
        <v>934.304</v>
      </c>
      <c r="P21" s="42">
        <f t="shared" si="4"/>
        <v>1155.84</v>
      </c>
      <c r="Q21" s="44">
        <f t="shared" si="13"/>
        <v>9940.224</v>
      </c>
      <c r="R21" s="58"/>
    </row>
    <row r="22" spans="1:18" ht="12.75">
      <c r="A22" s="18">
        <f t="shared" si="5"/>
        <v>8</v>
      </c>
      <c r="B22" s="2" t="s">
        <v>11</v>
      </c>
      <c r="C22" s="8">
        <v>4</v>
      </c>
      <c r="D22" s="11">
        <v>965.7</v>
      </c>
      <c r="E22" s="42">
        <f t="shared" si="0"/>
        <v>28.971</v>
      </c>
      <c r="F22" s="42">
        <f t="shared" si="6"/>
        <v>231.768</v>
      </c>
      <c r="G22" s="42">
        <f t="shared" si="7"/>
        <v>473.19300000000004</v>
      </c>
      <c r="H22" s="49">
        <f t="shared" si="8"/>
        <v>1390.608</v>
      </c>
      <c r="I22" s="42">
        <f t="shared" si="1"/>
        <v>202.797</v>
      </c>
      <c r="J22" s="42">
        <f t="shared" si="2"/>
        <v>1931.4</v>
      </c>
      <c r="K22" s="33">
        <f t="shared" si="9"/>
        <v>222.11100000000002</v>
      </c>
      <c r="L22" s="42">
        <f t="shared" si="10"/>
        <v>3177.1530000000002</v>
      </c>
      <c r="M22" s="44">
        <f t="shared" si="3"/>
        <v>7658.001</v>
      </c>
      <c r="N22" s="42">
        <f t="shared" si="11"/>
        <v>212.454</v>
      </c>
      <c r="O22" s="42">
        <f t="shared" si="12"/>
        <v>936.729</v>
      </c>
      <c r="P22" s="42">
        <f t="shared" si="4"/>
        <v>1158.84</v>
      </c>
      <c r="Q22" s="44">
        <f t="shared" si="13"/>
        <v>9966.024000000001</v>
      </c>
      <c r="R22" s="58"/>
    </row>
    <row r="23" spans="1:18" ht="12.75">
      <c r="A23" s="18">
        <f t="shared" si="5"/>
        <v>9</v>
      </c>
      <c r="B23" s="2" t="s">
        <v>10</v>
      </c>
      <c r="C23" s="8">
        <v>5</v>
      </c>
      <c r="D23" s="11">
        <v>905.8</v>
      </c>
      <c r="E23" s="42">
        <f t="shared" si="0"/>
        <v>27.173999999999996</v>
      </c>
      <c r="F23" s="42">
        <f t="shared" si="6"/>
        <v>217.39199999999997</v>
      </c>
      <c r="G23" s="42">
        <f t="shared" si="7"/>
        <v>443.842</v>
      </c>
      <c r="H23" s="49">
        <f t="shared" si="8"/>
        <v>1304.3519999999999</v>
      </c>
      <c r="I23" s="42">
        <f t="shared" si="1"/>
        <v>190.218</v>
      </c>
      <c r="J23" s="42">
        <f t="shared" si="2"/>
        <v>1811.6</v>
      </c>
      <c r="K23" s="33">
        <f t="shared" si="9"/>
        <v>208.334</v>
      </c>
      <c r="L23" s="42">
        <f t="shared" si="10"/>
        <v>2980.082</v>
      </c>
      <c r="M23" s="44">
        <f t="shared" si="3"/>
        <v>7182.993999999999</v>
      </c>
      <c r="N23" s="42">
        <f t="shared" si="11"/>
        <v>199.27599999999998</v>
      </c>
      <c r="O23" s="42">
        <f t="shared" si="12"/>
        <v>878.626</v>
      </c>
      <c r="P23" s="42">
        <f t="shared" si="4"/>
        <v>1086.9599999999998</v>
      </c>
      <c r="Q23" s="44">
        <f t="shared" si="13"/>
        <v>9347.856</v>
      </c>
      <c r="R23" s="58"/>
    </row>
    <row r="24" spans="1:18" ht="12.75">
      <c r="A24" s="18">
        <f t="shared" si="5"/>
        <v>10</v>
      </c>
      <c r="B24" s="2" t="s">
        <v>10</v>
      </c>
      <c r="C24" s="8">
        <v>6</v>
      </c>
      <c r="D24" s="11">
        <v>964.95</v>
      </c>
      <c r="E24" s="42">
        <f t="shared" si="0"/>
        <v>28.9485</v>
      </c>
      <c r="F24" s="42">
        <f t="shared" si="6"/>
        <v>231.588</v>
      </c>
      <c r="G24" s="42">
        <f t="shared" si="7"/>
        <v>472.82550000000003</v>
      </c>
      <c r="H24" s="49">
        <f t="shared" si="8"/>
        <v>1389.528</v>
      </c>
      <c r="I24" s="42">
        <f t="shared" si="1"/>
        <v>202.6395</v>
      </c>
      <c r="J24" s="42">
        <f t="shared" si="2"/>
        <v>1929.9</v>
      </c>
      <c r="K24" s="33">
        <f t="shared" si="9"/>
        <v>221.93850000000003</v>
      </c>
      <c r="L24" s="42">
        <f t="shared" si="10"/>
        <v>3174.6855</v>
      </c>
      <c r="M24" s="44">
        <f t="shared" si="3"/>
        <v>7652.0535</v>
      </c>
      <c r="N24" s="42">
        <f t="shared" si="11"/>
        <v>212.28900000000002</v>
      </c>
      <c r="O24" s="42">
        <f t="shared" si="12"/>
        <v>936.0015</v>
      </c>
      <c r="P24" s="42">
        <f t="shared" si="4"/>
        <v>1157.94</v>
      </c>
      <c r="Q24" s="44">
        <f t="shared" si="13"/>
        <v>9958.284000000001</v>
      </c>
      <c r="R24" s="58"/>
    </row>
    <row r="25" spans="1:18" ht="12.75">
      <c r="A25" s="18">
        <f t="shared" si="5"/>
        <v>11</v>
      </c>
      <c r="B25" s="2" t="s">
        <v>12</v>
      </c>
      <c r="C25" s="8">
        <v>8</v>
      </c>
      <c r="D25" s="11">
        <v>2783.9</v>
      </c>
      <c r="E25" s="42">
        <f t="shared" si="0"/>
        <v>83.517</v>
      </c>
      <c r="F25" s="42">
        <f t="shared" si="6"/>
        <v>668.136</v>
      </c>
      <c r="G25" s="42">
        <f t="shared" si="7"/>
        <v>1364.111</v>
      </c>
      <c r="H25" s="49">
        <f t="shared" si="8"/>
        <v>4008.816</v>
      </c>
      <c r="I25" s="42">
        <f t="shared" si="1"/>
        <v>584.619</v>
      </c>
      <c r="J25" s="42">
        <f t="shared" si="2"/>
        <v>5567.8</v>
      </c>
      <c r="K25" s="33">
        <f t="shared" si="9"/>
        <v>640.297</v>
      </c>
      <c r="L25" s="42">
        <f t="shared" si="10"/>
        <v>9159.031</v>
      </c>
      <c r="M25" s="44">
        <f t="shared" si="3"/>
        <v>22076.327</v>
      </c>
      <c r="N25" s="42">
        <f t="shared" si="11"/>
        <v>612.458</v>
      </c>
      <c r="O25" s="42">
        <f t="shared" si="12"/>
        <v>2700.383</v>
      </c>
      <c r="P25" s="42">
        <f t="shared" si="4"/>
        <v>3340.68</v>
      </c>
      <c r="Q25" s="44">
        <f t="shared" si="13"/>
        <v>28729.848</v>
      </c>
      <c r="R25" s="58"/>
    </row>
    <row r="26" spans="1:18" ht="12.75">
      <c r="A26" s="18">
        <f t="shared" si="5"/>
        <v>12</v>
      </c>
      <c r="B26" s="2" t="s">
        <v>12</v>
      </c>
      <c r="C26" s="8">
        <v>16</v>
      </c>
      <c r="D26" s="11">
        <v>933.7</v>
      </c>
      <c r="E26" s="42">
        <f t="shared" si="0"/>
        <v>28.011</v>
      </c>
      <c r="F26" s="42">
        <f t="shared" si="6"/>
        <v>224.088</v>
      </c>
      <c r="G26" s="42">
        <f t="shared" si="7"/>
        <v>457.51300000000003</v>
      </c>
      <c r="H26" s="49">
        <f t="shared" si="8"/>
        <v>1344.528</v>
      </c>
      <c r="I26" s="42">
        <f t="shared" si="1"/>
        <v>196.077</v>
      </c>
      <c r="J26" s="42">
        <f t="shared" si="2"/>
        <v>1867.4</v>
      </c>
      <c r="K26" s="33">
        <f t="shared" si="9"/>
        <v>214.75100000000003</v>
      </c>
      <c r="L26" s="42">
        <f t="shared" si="10"/>
        <v>3071.873</v>
      </c>
      <c r="M26" s="44">
        <f t="shared" si="3"/>
        <v>7404.241</v>
      </c>
      <c r="N26" s="42">
        <f t="shared" si="11"/>
        <v>205.41400000000002</v>
      </c>
      <c r="O26" s="42">
        <f t="shared" si="12"/>
        <v>905.689</v>
      </c>
      <c r="P26" s="42">
        <f t="shared" si="4"/>
        <v>1120.44</v>
      </c>
      <c r="Q26" s="44">
        <f t="shared" si="13"/>
        <v>9635.784000000001</v>
      </c>
      <c r="R26" s="58"/>
    </row>
    <row r="27" spans="1:18" ht="12.75">
      <c r="A27" s="18">
        <f t="shared" si="5"/>
        <v>13</v>
      </c>
      <c r="B27" s="2" t="s">
        <v>13</v>
      </c>
      <c r="C27" s="8">
        <v>4</v>
      </c>
      <c r="D27" s="90">
        <v>2639.94</v>
      </c>
      <c r="E27" s="42">
        <f t="shared" si="0"/>
        <v>79.1982</v>
      </c>
      <c r="F27" s="42">
        <f t="shared" si="6"/>
        <v>633.5856</v>
      </c>
      <c r="G27" s="42">
        <f t="shared" si="7"/>
        <v>1293.5706</v>
      </c>
      <c r="H27" s="49">
        <f t="shared" si="8"/>
        <v>3801.5135999999998</v>
      </c>
      <c r="I27" s="42">
        <f t="shared" si="1"/>
        <v>554.3874</v>
      </c>
      <c r="J27" s="42">
        <f t="shared" si="2"/>
        <v>5279.88</v>
      </c>
      <c r="K27" s="33">
        <f t="shared" si="9"/>
        <v>607.1862</v>
      </c>
      <c r="L27" s="42">
        <f t="shared" si="10"/>
        <v>8685.4026</v>
      </c>
      <c r="M27" s="44">
        <f t="shared" si="3"/>
        <v>20934.724199999997</v>
      </c>
      <c r="N27" s="42">
        <f t="shared" si="11"/>
        <v>580.7868</v>
      </c>
      <c r="O27" s="42">
        <f t="shared" si="12"/>
        <v>2560.7418</v>
      </c>
      <c r="P27" s="42">
        <f t="shared" si="4"/>
        <v>3167.928</v>
      </c>
      <c r="Q27" s="44">
        <f t="shared" si="13"/>
        <v>27244.180800000002</v>
      </c>
      <c r="R27" s="58"/>
    </row>
    <row r="28" spans="1:18" ht="12.75">
      <c r="A28" s="18">
        <f t="shared" si="5"/>
        <v>14</v>
      </c>
      <c r="B28" s="2" t="s">
        <v>13</v>
      </c>
      <c r="C28" s="8">
        <v>5</v>
      </c>
      <c r="D28" s="11">
        <v>3254.3</v>
      </c>
      <c r="E28" s="42">
        <f t="shared" si="0"/>
        <v>97.629</v>
      </c>
      <c r="F28" s="42">
        <f t="shared" si="6"/>
        <v>781.032</v>
      </c>
      <c r="G28" s="42">
        <f t="shared" si="7"/>
        <v>1594.607</v>
      </c>
      <c r="H28" s="49">
        <f t="shared" si="8"/>
        <v>4686.192</v>
      </c>
      <c r="I28" s="42">
        <f t="shared" si="1"/>
        <v>683.403</v>
      </c>
      <c r="J28" s="42">
        <f t="shared" si="2"/>
        <v>6508.6</v>
      </c>
      <c r="K28" s="33">
        <f t="shared" si="9"/>
        <v>748.489</v>
      </c>
      <c r="L28" s="42">
        <f t="shared" si="10"/>
        <v>10706.647</v>
      </c>
      <c r="M28" s="44">
        <f t="shared" si="3"/>
        <v>25806.599000000002</v>
      </c>
      <c r="N28" s="42">
        <f t="shared" si="11"/>
        <v>715.946</v>
      </c>
      <c r="O28" s="42">
        <f t="shared" si="12"/>
        <v>3156.6710000000003</v>
      </c>
      <c r="P28" s="42">
        <f t="shared" si="4"/>
        <v>3905.16</v>
      </c>
      <c r="Q28" s="44">
        <f t="shared" si="13"/>
        <v>33584.376000000004</v>
      </c>
      <c r="R28" s="58"/>
    </row>
    <row r="29" spans="1:18" ht="12.75">
      <c r="A29" s="18">
        <f t="shared" si="5"/>
        <v>15</v>
      </c>
      <c r="B29" s="2" t="s">
        <v>14</v>
      </c>
      <c r="C29" s="8">
        <v>144</v>
      </c>
      <c r="D29" s="11">
        <v>3124.64</v>
      </c>
      <c r="E29" s="42">
        <f t="shared" si="0"/>
        <v>93.7392</v>
      </c>
      <c r="F29" s="42">
        <f t="shared" si="6"/>
        <v>749.9136</v>
      </c>
      <c r="G29" s="42">
        <f t="shared" si="7"/>
        <v>1531.0736</v>
      </c>
      <c r="H29" s="49">
        <f t="shared" si="8"/>
        <v>4499.4816</v>
      </c>
      <c r="I29" s="42">
        <f t="shared" si="1"/>
        <v>656.1744</v>
      </c>
      <c r="J29" s="42">
        <f t="shared" si="2"/>
        <v>6249.28</v>
      </c>
      <c r="K29" s="33">
        <f t="shared" si="9"/>
        <v>718.6672</v>
      </c>
      <c r="L29" s="42">
        <f t="shared" si="10"/>
        <v>10280.0656</v>
      </c>
      <c r="M29" s="44">
        <f t="shared" si="3"/>
        <v>24778.3952</v>
      </c>
      <c r="N29" s="42">
        <f t="shared" si="11"/>
        <v>687.4208</v>
      </c>
      <c r="O29" s="42">
        <f t="shared" si="12"/>
        <v>3030.9008</v>
      </c>
      <c r="P29" s="42">
        <f t="shared" si="4"/>
        <v>3749.5679999999998</v>
      </c>
      <c r="Q29" s="44">
        <f t="shared" si="13"/>
        <v>32246.2848</v>
      </c>
      <c r="R29" s="58"/>
    </row>
    <row r="30" spans="1:18" ht="12.75">
      <c r="A30" s="18">
        <f t="shared" si="5"/>
        <v>16</v>
      </c>
      <c r="B30" s="2" t="s">
        <v>15</v>
      </c>
      <c r="C30" s="8" t="s">
        <v>47</v>
      </c>
      <c r="D30" s="11">
        <v>1588.4</v>
      </c>
      <c r="E30" s="42">
        <f t="shared" si="0"/>
        <v>47.652</v>
      </c>
      <c r="F30" s="42">
        <f t="shared" si="6"/>
        <v>381.216</v>
      </c>
      <c r="G30" s="42">
        <f t="shared" si="7"/>
        <v>778.316</v>
      </c>
      <c r="H30" s="49">
        <f t="shared" si="8"/>
        <v>2287.296</v>
      </c>
      <c r="I30" s="42">
        <f t="shared" si="1"/>
        <v>333.564</v>
      </c>
      <c r="J30" s="42">
        <f t="shared" si="2"/>
        <v>3176.8</v>
      </c>
      <c r="K30" s="33">
        <f t="shared" si="9"/>
        <v>365.33200000000005</v>
      </c>
      <c r="L30" s="42">
        <f t="shared" si="10"/>
        <v>5225.836</v>
      </c>
      <c r="M30" s="44">
        <f t="shared" si="3"/>
        <v>12596.011999999999</v>
      </c>
      <c r="N30" s="42">
        <f t="shared" si="11"/>
        <v>349.44800000000004</v>
      </c>
      <c r="O30" s="42">
        <f t="shared" si="12"/>
        <v>1540.748</v>
      </c>
      <c r="P30" s="42">
        <f t="shared" si="4"/>
        <v>1906.08</v>
      </c>
      <c r="Q30" s="44">
        <f t="shared" si="13"/>
        <v>16392.288</v>
      </c>
      <c r="R30" s="58"/>
    </row>
    <row r="31" spans="1:18" ht="12.75">
      <c r="A31" s="18">
        <f>A30+1</f>
        <v>17</v>
      </c>
      <c r="B31" s="2" t="s">
        <v>15</v>
      </c>
      <c r="C31" s="8">
        <v>29</v>
      </c>
      <c r="D31" s="11">
        <v>1117</v>
      </c>
      <c r="E31" s="42">
        <f t="shared" si="0"/>
        <v>33.51</v>
      </c>
      <c r="F31" s="42">
        <f t="shared" si="6"/>
        <v>268.08</v>
      </c>
      <c r="G31" s="42">
        <f t="shared" si="7"/>
        <v>547.33</v>
      </c>
      <c r="H31" s="49">
        <f t="shared" si="8"/>
        <v>1608.48</v>
      </c>
      <c r="I31" s="42">
        <f t="shared" si="1"/>
        <v>234.57</v>
      </c>
      <c r="J31" s="42">
        <f t="shared" si="2"/>
        <v>2234</v>
      </c>
      <c r="K31" s="33">
        <f t="shared" si="9"/>
        <v>256.91</v>
      </c>
      <c r="L31" s="42">
        <f t="shared" si="10"/>
        <v>3674.93</v>
      </c>
      <c r="M31" s="44">
        <f t="shared" si="3"/>
        <v>8857.81</v>
      </c>
      <c r="N31" s="42">
        <f t="shared" si="11"/>
        <v>245.74</v>
      </c>
      <c r="O31" s="42">
        <f t="shared" si="12"/>
        <v>1083.49</v>
      </c>
      <c r="P31" s="42">
        <f t="shared" si="4"/>
        <v>1340.3999999999999</v>
      </c>
      <c r="Q31" s="44">
        <f t="shared" si="13"/>
        <v>11527.44</v>
      </c>
      <c r="R31" s="58"/>
    </row>
    <row r="32" spans="1:18" ht="12.75">
      <c r="A32" s="18">
        <f t="shared" si="5"/>
        <v>18</v>
      </c>
      <c r="B32" s="2" t="s">
        <v>15</v>
      </c>
      <c r="C32" s="8" t="s">
        <v>48</v>
      </c>
      <c r="D32" s="11">
        <v>782.1</v>
      </c>
      <c r="E32" s="42">
        <f t="shared" si="0"/>
        <v>23.463</v>
      </c>
      <c r="F32" s="42">
        <f t="shared" si="6"/>
        <v>187.704</v>
      </c>
      <c r="G32" s="42">
        <f t="shared" si="7"/>
        <v>383.229</v>
      </c>
      <c r="H32" s="49">
        <f t="shared" si="8"/>
        <v>1126.224</v>
      </c>
      <c r="I32" s="42">
        <f t="shared" si="1"/>
        <v>164.24099999999999</v>
      </c>
      <c r="J32" s="42">
        <f t="shared" si="2"/>
        <v>1564.2</v>
      </c>
      <c r="K32" s="33">
        <f t="shared" si="9"/>
        <v>179.883</v>
      </c>
      <c r="L32" s="42">
        <f t="shared" si="10"/>
        <v>2573.109</v>
      </c>
      <c r="M32" s="44">
        <f t="shared" si="3"/>
        <v>6202.053</v>
      </c>
      <c r="N32" s="42">
        <f t="shared" si="11"/>
        <v>172.062</v>
      </c>
      <c r="O32" s="42">
        <f t="shared" si="12"/>
        <v>758.6370000000001</v>
      </c>
      <c r="P32" s="42">
        <f t="shared" si="4"/>
        <v>938.52</v>
      </c>
      <c r="Q32" s="44">
        <f t="shared" si="13"/>
        <v>8071.272000000001</v>
      </c>
      <c r="R32" s="58"/>
    </row>
    <row r="33" spans="1:18" ht="12.75">
      <c r="A33" s="18">
        <f t="shared" si="5"/>
        <v>19</v>
      </c>
      <c r="B33" s="2" t="s">
        <v>16</v>
      </c>
      <c r="C33" s="8" t="s">
        <v>49</v>
      </c>
      <c r="D33" s="11">
        <v>1116.8</v>
      </c>
      <c r="E33" s="42">
        <f t="shared" si="0"/>
        <v>33.504</v>
      </c>
      <c r="F33" s="42">
        <f t="shared" si="6"/>
        <v>268.032</v>
      </c>
      <c r="G33" s="42">
        <f t="shared" si="7"/>
        <v>547.232</v>
      </c>
      <c r="H33" s="49">
        <f t="shared" si="8"/>
        <v>1608.1919999999998</v>
      </c>
      <c r="I33" s="42">
        <f t="shared" si="1"/>
        <v>234.528</v>
      </c>
      <c r="J33" s="42">
        <f t="shared" si="2"/>
        <v>2233.6</v>
      </c>
      <c r="K33" s="33">
        <f t="shared" si="9"/>
        <v>256.864</v>
      </c>
      <c r="L33" s="42">
        <f t="shared" si="10"/>
        <v>3674.272</v>
      </c>
      <c r="M33" s="44">
        <f t="shared" si="3"/>
        <v>8856.223999999998</v>
      </c>
      <c r="N33" s="42">
        <f t="shared" si="11"/>
        <v>245.696</v>
      </c>
      <c r="O33" s="42">
        <f t="shared" si="12"/>
        <v>1083.2959999999998</v>
      </c>
      <c r="P33" s="42">
        <f t="shared" si="4"/>
        <v>1340.1599999999999</v>
      </c>
      <c r="Q33" s="44">
        <f t="shared" si="13"/>
        <v>11525.376</v>
      </c>
      <c r="R33" s="58"/>
    </row>
    <row r="34" spans="1:18" ht="12.75">
      <c r="A34" s="18">
        <f t="shared" si="5"/>
        <v>20</v>
      </c>
      <c r="B34" s="3" t="s">
        <v>17</v>
      </c>
      <c r="C34" s="4">
        <v>2</v>
      </c>
      <c r="D34" s="11">
        <v>4105.43</v>
      </c>
      <c r="E34" s="42">
        <f t="shared" si="0"/>
        <v>123.16290000000001</v>
      </c>
      <c r="F34" s="42">
        <f t="shared" si="6"/>
        <v>985.3032000000001</v>
      </c>
      <c r="G34" s="42">
        <f t="shared" si="7"/>
        <v>2011.6607000000001</v>
      </c>
      <c r="H34" s="49">
        <f t="shared" si="8"/>
        <v>5911.8192</v>
      </c>
      <c r="I34" s="42">
        <f t="shared" si="1"/>
        <v>862.1403</v>
      </c>
      <c r="J34" s="42">
        <f t="shared" si="2"/>
        <v>8210.86</v>
      </c>
      <c r="K34" s="33">
        <f t="shared" si="9"/>
        <v>944.2489000000002</v>
      </c>
      <c r="L34" s="42">
        <f t="shared" si="10"/>
        <v>13506.864700000002</v>
      </c>
      <c r="M34" s="44">
        <f t="shared" si="3"/>
        <v>32556.0599</v>
      </c>
      <c r="N34" s="42">
        <f t="shared" si="11"/>
        <v>903.1946</v>
      </c>
      <c r="O34" s="42">
        <f t="shared" si="12"/>
        <v>3982.2671</v>
      </c>
      <c r="P34" s="42">
        <f t="shared" si="4"/>
        <v>4926.5160000000005</v>
      </c>
      <c r="Q34" s="44">
        <f t="shared" si="13"/>
        <v>42368.0376</v>
      </c>
      <c r="R34" s="58"/>
    </row>
    <row r="35" spans="1:18" ht="12.75">
      <c r="A35" s="18">
        <f t="shared" si="5"/>
        <v>21</v>
      </c>
      <c r="B35" s="3" t="s">
        <v>18</v>
      </c>
      <c r="C35" s="4">
        <v>6</v>
      </c>
      <c r="D35" s="11">
        <v>409</v>
      </c>
      <c r="E35" s="42">
        <f t="shared" si="0"/>
        <v>12.27</v>
      </c>
      <c r="F35" s="42">
        <f t="shared" si="6"/>
        <v>98.16</v>
      </c>
      <c r="G35" s="42">
        <f t="shared" si="7"/>
        <v>200.41</v>
      </c>
      <c r="H35" s="49">
        <f t="shared" si="8"/>
        <v>588.9599999999999</v>
      </c>
      <c r="I35" s="42">
        <f t="shared" si="1"/>
        <v>85.89</v>
      </c>
      <c r="J35" s="42">
        <f t="shared" si="2"/>
        <v>818</v>
      </c>
      <c r="K35" s="33">
        <f t="shared" si="9"/>
        <v>94.07000000000001</v>
      </c>
      <c r="L35" s="42">
        <f t="shared" si="10"/>
        <v>1345.6100000000001</v>
      </c>
      <c r="M35" s="44">
        <f t="shared" si="3"/>
        <v>3243.37</v>
      </c>
      <c r="N35" s="50">
        <v>0</v>
      </c>
      <c r="O35" s="42">
        <f t="shared" si="12"/>
        <v>396.72999999999996</v>
      </c>
      <c r="P35" s="42">
        <f t="shared" si="4"/>
        <v>490.79999999999995</v>
      </c>
      <c r="Q35" s="44">
        <f>D35*Q$10</f>
        <v>4220.88</v>
      </c>
      <c r="R35" s="58">
        <f>D35*0.22</f>
        <v>89.98</v>
      </c>
    </row>
    <row r="36" spans="1:18" ht="12.75">
      <c r="A36" s="18"/>
      <c r="B36" s="3"/>
      <c r="C36" s="4"/>
      <c r="D36" s="11"/>
      <c r="E36" s="42"/>
      <c r="F36" s="42"/>
      <c r="G36" s="42"/>
      <c r="H36" s="49"/>
      <c r="I36" s="42"/>
      <c r="J36" s="42"/>
      <c r="K36" s="33"/>
      <c r="L36" s="42"/>
      <c r="M36" s="44"/>
      <c r="N36" s="50"/>
      <c r="O36" s="42"/>
      <c r="P36" s="42"/>
      <c r="Q36" s="44"/>
      <c r="R36" s="58"/>
    </row>
    <row r="37" spans="1:18" ht="12.75">
      <c r="A37" s="181" t="s">
        <v>0</v>
      </c>
      <c r="B37" s="182" t="s">
        <v>1</v>
      </c>
      <c r="C37" s="181" t="s">
        <v>2</v>
      </c>
      <c r="D37" s="183" t="s">
        <v>31</v>
      </c>
      <c r="E37" s="176" t="s">
        <v>33</v>
      </c>
      <c r="F37" s="176" t="s">
        <v>34</v>
      </c>
      <c r="G37" s="176" t="s">
        <v>35</v>
      </c>
      <c r="H37" s="186" t="s">
        <v>36</v>
      </c>
      <c r="I37" s="176" t="s">
        <v>37</v>
      </c>
      <c r="J37" s="176" t="s">
        <v>38</v>
      </c>
      <c r="K37" s="176" t="s">
        <v>39</v>
      </c>
      <c r="L37" s="176" t="s">
        <v>40</v>
      </c>
      <c r="M37" s="180" t="s">
        <v>41</v>
      </c>
      <c r="N37" s="176" t="s">
        <v>42</v>
      </c>
      <c r="O37" s="176" t="s">
        <v>43</v>
      </c>
      <c r="P37" s="176" t="s">
        <v>32</v>
      </c>
      <c r="Q37" s="176" t="s">
        <v>44</v>
      </c>
      <c r="R37" s="189"/>
    </row>
    <row r="38" spans="1:18" ht="21" customHeight="1">
      <c r="A38" s="181"/>
      <c r="B38" s="181"/>
      <c r="C38" s="181"/>
      <c r="D38" s="183"/>
      <c r="E38" s="176"/>
      <c r="F38" s="176"/>
      <c r="G38" s="176"/>
      <c r="H38" s="186"/>
      <c r="I38" s="176"/>
      <c r="J38" s="176"/>
      <c r="K38" s="176"/>
      <c r="L38" s="176"/>
      <c r="M38" s="180"/>
      <c r="N38" s="176"/>
      <c r="O38" s="176"/>
      <c r="P38" s="176"/>
      <c r="Q38" s="176"/>
      <c r="R38" s="189"/>
    </row>
    <row r="39" spans="1:18" ht="12.75">
      <c r="A39" s="10">
        <v>1</v>
      </c>
      <c r="B39" s="10">
        <v>2</v>
      </c>
      <c r="C39" s="10">
        <v>3</v>
      </c>
      <c r="D39" s="89">
        <v>4</v>
      </c>
      <c r="E39" s="9">
        <v>5</v>
      </c>
      <c r="F39" s="9">
        <v>6</v>
      </c>
      <c r="G39" s="9">
        <v>7</v>
      </c>
      <c r="H39" s="9">
        <v>8</v>
      </c>
      <c r="I39" s="41">
        <v>9</v>
      </c>
      <c r="J39" s="9">
        <v>10</v>
      </c>
      <c r="K39" s="9">
        <v>11</v>
      </c>
      <c r="L39" s="9">
        <v>12</v>
      </c>
      <c r="M39" s="14">
        <v>13</v>
      </c>
      <c r="N39" s="9">
        <v>14</v>
      </c>
      <c r="O39" s="9">
        <v>15</v>
      </c>
      <c r="P39" s="9">
        <v>16</v>
      </c>
      <c r="Q39" s="9">
        <v>17</v>
      </c>
      <c r="R39" s="58"/>
    </row>
    <row r="40" spans="1:18" ht="12.75">
      <c r="A40" s="16"/>
      <c r="B40" s="16"/>
      <c r="C40" s="16"/>
      <c r="D40" s="17"/>
      <c r="E40" s="70">
        <v>0.03</v>
      </c>
      <c r="F40" s="70">
        <v>0.24</v>
      </c>
      <c r="G40" s="70">
        <v>0.49</v>
      </c>
      <c r="H40" s="70">
        <v>1.44</v>
      </c>
      <c r="I40" s="71">
        <v>0.21</v>
      </c>
      <c r="J40" s="70">
        <v>2</v>
      </c>
      <c r="K40" s="70">
        <v>0.23</v>
      </c>
      <c r="L40" s="70">
        <v>3.29</v>
      </c>
      <c r="M40" s="70">
        <v>7.93</v>
      </c>
      <c r="N40" s="70">
        <v>0.22</v>
      </c>
      <c r="O40" s="70">
        <v>0.97</v>
      </c>
      <c r="P40" s="70">
        <v>1.2</v>
      </c>
      <c r="Q40" s="71">
        <v>10.32</v>
      </c>
      <c r="R40" s="58"/>
    </row>
    <row r="41" spans="1:18" ht="15">
      <c r="A41" s="16"/>
      <c r="B41" s="16"/>
      <c r="C41" s="16"/>
      <c r="D41" s="17"/>
      <c r="E41" s="56"/>
      <c r="F41" s="56"/>
      <c r="G41" s="177" t="s">
        <v>62</v>
      </c>
      <c r="H41" s="178"/>
      <c r="I41" s="178"/>
      <c r="J41" s="178"/>
      <c r="K41" s="178"/>
      <c r="L41" s="178"/>
      <c r="M41" s="178"/>
      <c r="N41" s="178"/>
      <c r="O41" s="179"/>
      <c r="P41" s="47"/>
      <c r="Q41" s="48"/>
      <c r="R41" s="58"/>
    </row>
    <row r="42" spans="1:18" ht="12.75">
      <c r="A42" s="18">
        <f>A35+1</f>
        <v>22</v>
      </c>
      <c r="B42" s="2" t="s">
        <v>19</v>
      </c>
      <c r="C42" s="8">
        <v>14</v>
      </c>
      <c r="D42" s="11">
        <v>650.1</v>
      </c>
      <c r="E42" s="42">
        <f aca="true" t="shared" si="14" ref="E42:E54">D42*E$10</f>
        <v>19.503</v>
      </c>
      <c r="F42" s="42">
        <f t="shared" si="6"/>
        <v>156.024</v>
      </c>
      <c r="G42" s="42">
        <f t="shared" si="7"/>
        <v>318.549</v>
      </c>
      <c r="H42" s="49">
        <f t="shared" si="8"/>
        <v>936.144</v>
      </c>
      <c r="I42" s="42">
        <f t="shared" si="1"/>
        <v>136.521</v>
      </c>
      <c r="J42" s="42">
        <f t="shared" si="2"/>
        <v>1300.2</v>
      </c>
      <c r="K42" s="33">
        <f t="shared" si="9"/>
        <v>149.52300000000002</v>
      </c>
      <c r="L42" s="42">
        <f t="shared" si="10"/>
        <v>2138.829</v>
      </c>
      <c r="M42" s="44">
        <f t="shared" si="3"/>
        <v>5155.293</v>
      </c>
      <c r="N42" s="42">
        <f t="shared" si="11"/>
        <v>143.02200000000002</v>
      </c>
      <c r="O42" s="42">
        <f t="shared" si="12"/>
        <v>630.597</v>
      </c>
      <c r="P42" s="42">
        <f t="shared" si="4"/>
        <v>780.12</v>
      </c>
      <c r="Q42" s="44">
        <f>D42*Q$10</f>
        <v>6709.032</v>
      </c>
      <c r="R42" s="58"/>
    </row>
    <row r="43" spans="1:18" ht="12.75">
      <c r="A43" s="18">
        <f t="shared" si="5"/>
        <v>23</v>
      </c>
      <c r="B43" s="3" t="s">
        <v>20</v>
      </c>
      <c r="C43" s="4">
        <v>4</v>
      </c>
      <c r="D43" s="11">
        <v>2539.81</v>
      </c>
      <c r="E43" s="42">
        <f t="shared" si="14"/>
        <v>76.1943</v>
      </c>
      <c r="F43" s="42">
        <f t="shared" si="6"/>
        <v>609.5544</v>
      </c>
      <c r="G43" s="42">
        <f t="shared" si="7"/>
        <v>1244.5068999999999</v>
      </c>
      <c r="H43" s="49">
        <f t="shared" si="8"/>
        <v>3657.3264</v>
      </c>
      <c r="I43" s="42">
        <f t="shared" si="1"/>
        <v>533.3601</v>
      </c>
      <c r="J43" s="42">
        <f t="shared" si="2"/>
        <v>5079.62</v>
      </c>
      <c r="K43" s="33">
        <f t="shared" si="9"/>
        <v>584.1563</v>
      </c>
      <c r="L43" s="42">
        <f t="shared" si="10"/>
        <v>8355.9749</v>
      </c>
      <c r="M43" s="44">
        <f t="shared" si="3"/>
        <v>20140.6933</v>
      </c>
      <c r="N43" s="42">
        <f t="shared" si="11"/>
        <v>558.7582</v>
      </c>
      <c r="O43" s="42">
        <f t="shared" si="12"/>
        <v>2463.6157</v>
      </c>
      <c r="P43" s="42">
        <f t="shared" si="4"/>
        <v>3047.772</v>
      </c>
      <c r="Q43" s="44">
        <f aca="true" t="shared" si="15" ref="Q43:Q62">D43*Q$10</f>
        <v>26210.8392</v>
      </c>
      <c r="R43" s="58"/>
    </row>
    <row r="44" spans="1:18" ht="12.75">
      <c r="A44" s="18">
        <f t="shared" si="5"/>
        <v>24</v>
      </c>
      <c r="B44" s="3" t="s">
        <v>23</v>
      </c>
      <c r="C44" s="4">
        <v>5</v>
      </c>
      <c r="D44" s="11">
        <v>2007.2</v>
      </c>
      <c r="E44" s="42">
        <f t="shared" si="14"/>
        <v>60.216</v>
      </c>
      <c r="F44" s="42">
        <f t="shared" si="6"/>
        <v>481.728</v>
      </c>
      <c r="G44" s="42">
        <f t="shared" si="7"/>
        <v>983.528</v>
      </c>
      <c r="H44" s="49">
        <f t="shared" si="8"/>
        <v>2890.368</v>
      </c>
      <c r="I44" s="42">
        <f t="shared" si="1"/>
        <v>421.512</v>
      </c>
      <c r="J44" s="42">
        <f t="shared" si="2"/>
        <v>4014.4</v>
      </c>
      <c r="K44" s="33">
        <f t="shared" si="9"/>
        <v>461.656</v>
      </c>
      <c r="L44" s="42">
        <f t="shared" si="10"/>
        <v>6603.688</v>
      </c>
      <c r="M44" s="44">
        <f t="shared" si="3"/>
        <v>15917.096000000001</v>
      </c>
      <c r="N44" s="42">
        <f t="shared" si="11"/>
        <v>441.584</v>
      </c>
      <c r="O44" s="42">
        <f t="shared" si="12"/>
        <v>1946.984</v>
      </c>
      <c r="P44" s="42">
        <f t="shared" si="4"/>
        <v>2408.64</v>
      </c>
      <c r="Q44" s="44">
        <f t="shared" si="15"/>
        <v>20714.304</v>
      </c>
      <c r="R44" s="58"/>
    </row>
    <row r="45" spans="1:18" ht="12.75">
      <c r="A45" s="18">
        <f t="shared" si="5"/>
        <v>25</v>
      </c>
      <c r="B45" s="3" t="s">
        <v>23</v>
      </c>
      <c r="C45" s="4">
        <v>6</v>
      </c>
      <c r="D45" s="11">
        <v>2551.6</v>
      </c>
      <c r="E45" s="42">
        <f t="shared" si="14"/>
        <v>76.54799999999999</v>
      </c>
      <c r="F45" s="42">
        <f t="shared" si="6"/>
        <v>612.3839999999999</v>
      </c>
      <c r="G45" s="42">
        <f t="shared" si="7"/>
        <v>1250.2839999999999</v>
      </c>
      <c r="H45" s="49">
        <f t="shared" si="8"/>
        <v>3674.3039999999996</v>
      </c>
      <c r="I45" s="42">
        <f t="shared" si="1"/>
        <v>535.836</v>
      </c>
      <c r="J45" s="42">
        <f t="shared" si="2"/>
        <v>5103.2</v>
      </c>
      <c r="K45" s="33">
        <f t="shared" si="9"/>
        <v>586.868</v>
      </c>
      <c r="L45" s="42">
        <f t="shared" si="10"/>
        <v>8394.764</v>
      </c>
      <c r="M45" s="44">
        <f t="shared" si="3"/>
        <v>20234.188000000002</v>
      </c>
      <c r="N45" s="42">
        <f t="shared" si="11"/>
        <v>561.352</v>
      </c>
      <c r="O45" s="42">
        <f t="shared" si="12"/>
        <v>2475.0519999999997</v>
      </c>
      <c r="P45" s="42">
        <f t="shared" si="4"/>
        <v>3061.9199999999996</v>
      </c>
      <c r="Q45" s="44">
        <f t="shared" si="15"/>
        <v>26332.512</v>
      </c>
      <c r="R45" s="58"/>
    </row>
    <row r="46" spans="1:18" ht="12.75">
      <c r="A46" s="18">
        <f t="shared" si="5"/>
        <v>26</v>
      </c>
      <c r="B46" s="3" t="s">
        <v>23</v>
      </c>
      <c r="C46" s="4">
        <v>7</v>
      </c>
      <c r="D46" s="90">
        <v>1905.26</v>
      </c>
      <c r="E46" s="42">
        <f t="shared" si="14"/>
        <v>57.157799999999995</v>
      </c>
      <c r="F46" s="42">
        <f t="shared" si="6"/>
        <v>457.26239999999996</v>
      </c>
      <c r="G46" s="42">
        <f t="shared" si="7"/>
        <v>933.5774</v>
      </c>
      <c r="H46" s="49">
        <f t="shared" si="8"/>
        <v>2743.5744</v>
      </c>
      <c r="I46" s="42">
        <f t="shared" si="1"/>
        <v>400.1046</v>
      </c>
      <c r="J46" s="42">
        <f t="shared" si="2"/>
        <v>3810.52</v>
      </c>
      <c r="K46" s="33">
        <f t="shared" si="9"/>
        <v>438.20980000000003</v>
      </c>
      <c r="L46" s="42">
        <f t="shared" si="10"/>
        <v>6268.3054</v>
      </c>
      <c r="M46" s="44">
        <f t="shared" si="3"/>
        <v>15108.711800000001</v>
      </c>
      <c r="N46" s="42">
        <f t="shared" si="11"/>
        <v>419.1572</v>
      </c>
      <c r="O46" s="42">
        <f t="shared" si="12"/>
        <v>1848.1022</v>
      </c>
      <c r="P46" s="42">
        <f t="shared" si="4"/>
        <v>2286.312</v>
      </c>
      <c r="Q46" s="44">
        <f t="shared" si="15"/>
        <v>19662.2832</v>
      </c>
      <c r="R46" s="58"/>
    </row>
    <row r="47" spans="1:18" ht="12.75">
      <c r="A47" s="18">
        <f t="shared" si="5"/>
        <v>27</v>
      </c>
      <c r="B47" s="3" t="s">
        <v>23</v>
      </c>
      <c r="C47" s="4">
        <v>8</v>
      </c>
      <c r="D47" s="11">
        <v>2543.1</v>
      </c>
      <c r="E47" s="42">
        <f t="shared" si="14"/>
        <v>76.29299999999999</v>
      </c>
      <c r="F47" s="42">
        <f t="shared" si="6"/>
        <v>610.3439999999999</v>
      </c>
      <c r="G47" s="42">
        <f t="shared" si="7"/>
        <v>1246.119</v>
      </c>
      <c r="H47" s="49">
        <f t="shared" si="8"/>
        <v>3662.064</v>
      </c>
      <c r="I47" s="42">
        <f t="shared" si="1"/>
        <v>534.0509999999999</v>
      </c>
      <c r="J47" s="42">
        <f t="shared" si="2"/>
        <v>5086.2</v>
      </c>
      <c r="K47" s="33">
        <f t="shared" si="9"/>
        <v>584.913</v>
      </c>
      <c r="L47" s="42">
        <f t="shared" si="10"/>
        <v>8366.798999999999</v>
      </c>
      <c r="M47" s="44">
        <f t="shared" si="3"/>
        <v>20166.783</v>
      </c>
      <c r="N47" s="42">
        <f t="shared" si="11"/>
        <v>559.482</v>
      </c>
      <c r="O47" s="42">
        <f t="shared" si="12"/>
        <v>2466.807</v>
      </c>
      <c r="P47" s="42">
        <f t="shared" si="4"/>
        <v>3051.72</v>
      </c>
      <c r="Q47" s="44">
        <f t="shared" si="15"/>
        <v>26244.792</v>
      </c>
      <c r="R47" s="58"/>
    </row>
    <row r="48" spans="1:18" ht="12.75">
      <c r="A48" s="18">
        <f t="shared" si="5"/>
        <v>28</v>
      </c>
      <c r="B48" s="3" t="s">
        <v>24</v>
      </c>
      <c r="C48" s="4">
        <v>92</v>
      </c>
      <c r="D48" s="11">
        <v>725.2</v>
      </c>
      <c r="E48" s="42">
        <f t="shared" si="14"/>
        <v>21.756</v>
      </c>
      <c r="F48" s="42">
        <f t="shared" si="6"/>
        <v>174.048</v>
      </c>
      <c r="G48" s="42">
        <f t="shared" si="7"/>
        <v>355.348</v>
      </c>
      <c r="H48" s="49">
        <f t="shared" si="8"/>
        <v>1044.288</v>
      </c>
      <c r="I48" s="42">
        <f t="shared" si="1"/>
        <v>152.292</v>
      </c>
      <c r="J48" s="42">
        <f t="shared" si="2"/>
        <v>1450.4</v>
      </c>
      <c r="K48" s="33">
        <f t="shared" si="9"/>
        <v>166.79600000000002</v>
      </c>
      <c r="L48" s="42">
        <f t="shared" si="10"/>
        <v>2385.9080000000004</v>
      </c>
      <c r="M48" s="44">
        <f t="shared" si="3"/>
        <v>5750.836</v>
      </c>
      <c r="N48" s="42">
        <f t="shared" si="11"/>
        <v>159.544</v>
      </c>
      <c r="O48" s="42">
        <f t="shared" si="12"/>
        <v>703.4440000000001</v>
      </c>
      <c r="P48" s="42">
        <f t="shared" si="4"/>
        <v>870.24</v>
      </c>
      <c r="Q48" s="44">
        <f t="shared" si="15"/>
        <v>7484.064</v>
      </c>
      <c r="R48" s="58"/>
    </row>
    <row r="49" spans="1:18" ht="12.75">
      <c r="A49" s="18">
        <f t="shared" si="5"/>
        <v>29</v>
      </c>
      <c r="B49" s="3" t="s">
        <v>24</v>
      </c>
      <c r="C49" s="4">
        <v>115</v>
      </c>
      <c r="D49" s="11">
        <v>3334.3</v>
      </c>
      <c r="E49" s="42">
        <f t="shared" si="14"/>
        <v>100.029</v>
      </c>
      <c r="F49" s="42">
        <f t="shared" si="6"/>
        <v>800.232</v>
      </c>
      <c r="G49" s="42">
        <f t="shared" si="7"/>
        <v>1633.807</v>
      </c>
      <c r="H49" s="49">
        <f t="shared" si="8"/>
        <v>4801.392</v>
      </c>
      <c r="I49" s="42">
        <f t="shared" si="1"/>
        <v>700.203</v>
      </c>
      <c r="J49" s="42">
        <f t="shared" si="2"/>
        <v>6668.6</v>
      </c>
      <c r="K49" s="33">
        <f t="shared" si="9"/>
        <v>766.8890000000001</v>
      </c>
      <c r="L49" s="42">
        <f t="shared" si="10"/>
        <v>10969.847000000002</v>
      </c>
      <c r="M49" s="44">
        <f t="shared" si="3"/>
        <v>26440.999000000003</v>
      </c>
      <c r="N49" s="42">
        <f t="shared" si="11"/>
        <v>733.546</v>
      </c>
      <c r="O49" s="42">
        <f t="shared" si="12"/>
        <v>3234.271</v>
      </c>
      <c r="P49" s="42">
        <f t="shared" si="4"/>
        <v>4001.16</v>
      </c>
      <c r="Q49" s="44">
        <f t="shared" si="15"/>
        <v>34409.976</v>
      </c>
      <c r="R49" s="58"/>
    </row>
    <row r="50" spans="1:18" ht="12.75">
      <c r="A50" s="18">
        <f t="shared" si="5"/>
        <v>30</v>
      </c>
      <c r="B50" s="3" t="s">
        <v>24</v>
      </c>
      <c r="C50" s="4">
        <v>133</v>
      </c>
      <c r="D50" s="11">
        <v>426.3</v>
      </c>
      <c r="E50" s="42">
        <f t="shared" si="14"/>
        <v>12.789</v>
      </c>
      <c r="F50" s="42">
        <f t="shared" si="6"/>
        <v>102.312</v>
      </c>
      <c r="G50" s="42">
        <f t="shared" si="7"/>
        <v>208.887</v>
      </c>
      <c r="H50" s="49">
        <f t="shared" si="8"/>
        <v>613.872</v>
      </c>
      <c r="I50" s="42">
        <f t="shared" si="1"/>
        <v>89.523</v>
      </c>
      <c r="J50" s="42">
        <f t="shared" si="2"/>
        <v>852.6</v>
      </c>
      <c r="K50" s="33">
        <f t="shared" si="9"/>
        <v>98.049</v>
      </c>
      <c r="L50" s="42">
        <f t="shared" si="10"/>
        <v>1402.527</v>
      </c>
      <c r="M50" s="44">
        <f t="shared" si="3"/>
        <v>3380.5589999999997</v>
      </c>
      <c r="N50" s="42">
        <f t="shared" si="11"/>
        <v>93.786</v>
      </c>
      <c r="O50" s="42">
        <f t="shared" si="12"/>
        <v>413.511</v>
      </c>
      <c r="P50" s="42">
        <f t="shared" si="4"/>
        <v>511.56</v>
      </c>
      <c r="Q50" s="44">
        <f t="shared" si="15"/>
        <v>4399.416</v>
      </c>
      <c r="R50" s="58"/>
    </row>
    <row r="51" spans="1:18" ht="12.75">
      <c r="A51" s="18">
        <f t="shared" si="5"/>
        <v>31</v>
      </c>
      <c r="B51" s="3" t="s">
        <v>24</v>
      </c>
      <c r="C51" s="4">
        <v>135</v>
      </c>
      <c r="D51" s="11">
        <v>610</v>
      </c>
      <c r="E51" s="42">
        <f t="shared" si="14"/>
        <v>18.3</v>
      </c>
      <c r="F51" s="42">
        <f t="shared" si="6"/>
        <v>146.4</v>
      </c>
      <c r="G51" s="42">
        <f t="shared" si="7"/>
        <v>298.9</v>
      </c>
      <c r="H51" s="49">
        <f t="shared" si="8"/>
        <v>878.4</v>
      </c>
      <c r="I51" s="42">
        <f t="shared" si="1"/>
        <v>128.1</v>
      </c>
      <c r="J51" s="42">
        <f t="shared" si="2"/>
        <v>1220</v>
      </c>
      <c r="K51" s="33">
        <f t="shared" si="9"/>
        <v>140.3</v>
      </c>
      <c r="L51" s="42">
        <f t="shared" si="10"/>
        <v>2006.9</v>
      </c>
      <c r="M51" s="44">
        <f t="shared" si="3"/>
        <v>4837.3</v>
      </c>
      <c r="N51" s="42">
        <f t="shared" si="11"/>
        <v>134.2</v>
      </c>
      <c r="O51" s="42">
        <f t="shared" si="12"/>
        <v>591.6999999999999</v>
      </c>
      <c r="P51" s="42">
        <f t="shared" si="4"/>
        <v>732</v>
      </c>
      <c r="Q51" s="44">
        <f t="shared" si="15"/>
        <v>6295.2</v>
      </c>
      <c r="R51" s="58"/>
    </row>
    <row r="52" spans="1:18" ht="12.75">
      <c r="A52" s="18">
        <f t="shared" si="5"/>
        <v>32</v>
      </c>
      <c r="B52" s="3" t="s">
        <v>25</v>
      </c>
      <c r="C52" s="4">
        <v>15</v>
      </c>
      <c r="D52" s="11">
        <v>2450.38</v>
      </c>
      <c r="E52" s="42">
        <f t="shared" si="14"/>
        <v>73.5114</v>
      </c>
      <c r="F52" s="42">
        <f t="shared" si="6"/>
        <v>588.0912</v>
      </c>
      <c r="G52" s="42">
        <f t="shared" si="7"/>
        <v>1200.6862</v>
      </c>
      <c r="H52" s="49">
        <f t="shared" si="8"/>
        <v>3528.5472</v>
      </c>
      <c r="I52" s="42">
        <f t="shared" si="1"/>
        <v>514.5798</v>
      </c>
      <c r="J52" s="42">
        <f t="shared" si="2"/>
        <v>4900.76</v>
      </c>
      <c r="K52" s="33">
        <f t="shared" si="9"/>
        <v>563.5874</v>
      </c>
      <c r="L52" s="42">
        <f t="shared" si="10"/>
        <v>8061.7502</v>
      </c>
      <c r="M52" s="44">
        <f t="shared" si="3"/>
        <v>19431.513400000003</v>
      </c>
      <c r="N52" s="42">
        <f t="shared" si="11"/>
        <v>539.0836</v>
      </c>
      <c r="O52" s="42">
        <f t="shared" si="12"/>
        <v>2376.8686000000002</v>
      </c>
      <c r="P52" s="42">
        <f t="shared" si="4"/>
        <v>2940.456</v>
      </c>
      <c r="Q52" s="44">
        <f t="shared" si="15"/>
        <v>25287.9216</v>
      </c>
      <c r="R52" s="58"/>
    </row>
    <row r="53" spans="1:18" ht="12.75">
      <c r="A53" s="18">
        <f t="shared" si="5"/>
        <v>33</v>
      </c>
      <c r="B53" s="3" t="s">
        <v>26</v>
      </c>
      <c r="C53" s="4" t="s">
        <v>53</v>
      </c>
      <c r="D53" s="11">
        <v>283.7</v>
      </c>
      <c r="E53" s="42">
        <f t="shared" si="14"/>
        <v>8.511</v>
      </c>
      <c r="F53" s="42">
        <f t="shared" si="6"/>
        <v>68.088</v>
      </c>
      <c r="G53" s="42">
        <f t="shared" si="7"/>
        <v>139.013</v>
      </c>
      <c r="H53" s="49">
        <f t="shared" si="8"/>
        <v>408.52799999999996</v>
      </c>
      <c r="I53" s="42">
        <f t="shared" si="1"/>
        <v>59.577</v>
      </c>
      <c r="J53" s="42">
        <f t="shared" si="2"/>
        <v>567.4</v>
      </c>
      <c r="K53" s="33">
        <f t="shared" si="9"/>
        <v>65.251</v>
      </c>
      <c r="L53" s="42">
        <f t="shared" si="10"/>
        <v>933.3729999999999</v>
      </c>
      <c r="M53" s="44">
        <f t="shared" si="3"/>
        <v>2249.741</v>
      </c>
      <c r="N53" s="42">
        <f t="shared" si="11"/>
        <v>62.413999999999994</v>
      </c>
      <c r="O53" s="42">
        <f t="shared" si="12"/>
        <v>275.18899999999996</v>
      </c>
      <c r="P53" s="42">
        <f t="shared" si="4"/>
        <v>340.44</v>
      </c>
      <c r="Q53" s="44">
        <f t="shared" si="15"/>
        <v>2927.784</v>
      </c>
      <c r="R53" s="58"/>
    </row>
    <row r="54" spans="1:18" ht="12.75">
      <c r="A54" s="18">
        <f t="shared" si="5"/>
        <v>34</v>
      </c>
      <c r="B54" s="3" t="s">
        <v>26</v>
      </c>
      <c r="C54" s="4" t="s">
        <v>52</v>
      </c>
      <c r="D54" s="11">
        <v>275.5</v>
      </c>
      <c r="E54" s="42">
        <f t="shared" si="14"/>
        <v>8.265</v>
      </c>
      <c r="F54" s="42">
        <f t="shared" si="6"/>
        <v>66.12</v>
      </c>
      <c r="G54" s="42">
        <f t="shared" si="7"/>
        <v>134.995</v>
      </c>
      <c r="H54" s="49">
        <f t="shared" si="8"/>
        <v>396.71999999999997</v>
      </c>
      <c r="I54" s="42">
        <f t="shared" si="1"/>
        <v>57.855</v>
      </c>
      <c r="J54" s="42">
        <f t="shared" si="2"/>
        <v>551</v>
      </c>
      <c r="K54" s="33">
        <f t="shared" si="9"/>
        <v>63.365</v>
      </c>
      <c r="L54" s="42">
        <f t="shared" si="10"/>
        <v>906.395</v>
      </c>
      <c r="M54" s="44">
        <f t="shared" si="3"/>
        <v>2184.715</v>
      </c>
      <c r="N54" s="42">
        <f t="shared" si="11"/>
        <v>60.61</v>
      </c>
      <c r="O54" s="42">
        <f t="shared" si="12"/>
        <v>267.235</v>
      </c>
      <c r="P54" s="42">
        <f t="shared" si="4"/>
        <v>330.59999999999997</v>
      </c>
      <c r="Q54" s="44">
        <f t="shared" si="15"/>
        <v>2843.16</v>
      </c>
      <c r="R54" s="58"/>
    </row>
    <row r="55" spans="1:18" ht="12.75">
      <c r="A55" s="18">
        <f t="shared" si="5"/>
        <v>35</v>
      </c>
      <c r="B55" s="3" t="s">
        <v>27</v>
      </c>
      <c r="C55" s="4">
        <v>3</v>
      </c>
      <c r="D55" s="11">
        <v>265</v>
      </c>
      <c r="E55" s="50">
        <v>0</v>
      </c>
      <c r="F55" s="50">
        <v>0</v>
      </c>
      <c r="G55" s="50">
        <v>0</v>
      </c>
      <c r="H55" s="51">
        <v>0</v>
      </c>
      <c r="I55" s="42">
        <f t="shared" si="1"/>
        <v>55.65</v>
      </c>
      <c r="J55" s="42">
        <f t="shared" si="2"/>
        <v>530</v>
      </c>
      <c r="K55" s="33">
        <f t="shared" si="9"/>
        <v>60.95</v>
      </c>
      <c r="L55" s="42">
        <f t="shared" si="10"/>
        <v>871.85</v>
      </c>
      <c r="M55" s="44">
        <f t="shared" si="3"/>
        <v>1518.45</v>
      </c>
      <c r="N55" s="50">
        <v>0</v>
      </c>
      <c r="O55" s="42">
        <f t="shared" si="12"/>
        <v>257.05</v>
      </c>
      <c r="P55" s="42">
        <f t="shared" si="4"/>
        <v>318</v>
      </c>
      <c r="Q55" s="44">
        <f t="shared" si="15"/>
        <v>2734.8</v>
      </c>
      <c r="R55" s="58">
        <f>(D55*0.03)+(D55*0.24)+(D55*0.49)+(D55*1.44)+(D55*0.22)</f>
        <v>641.3</v>
      </c>
    </row>
    <row r="56" spans="1:18" ht="12.75">
      <c r="A56" s="18">
        <f t="shared" si="5"/>
        <v>36</v>
      </c>
      <c r="B56" s="2" t="s">
        <v>27</v>
      </c>
      <c r="C56" s="8">
        <v>4</v>
      </c>
      <c r="D56" s="11">
        <v>713.9</v>
      </c>
      <c r="E56" s="42">
        <f aca="true" t="shared" si="16" ref="E56:E62">D56*E$10</f>
        <v>21.416999999999998</v>
      </c>
      <c r="F56" s="42">
        <f t="shared" si="6"/>
        <v>171.33599999999998</v>
      </c>
      <c r="G56" s="42">
        <f t="shared" si="7"/>
        <v>349.811</v>
      </c>
      <c r="H56" s="49">
        <f t="shared" si="8"/>
        <v>1028.0159999999998</v>
      </c>
      <c r="I56" s="42">
        <f t="shared" si="1"/>
        <v>149.91899999999998</v>
      </c>
      <c r="J56" s="42">
        <f t="shared" si="2"/>
        <v>1427.8</v>
      </c>
      <c r="K56" s="33">
        <f t="shared" si="9"/>
        <v>164.197</v>
      </c>
      <c r="L56" s="42">
        <f t="shared" si="10"/>
        <v>2348.7309999999998</v>
      </c>
      <c r="M56" s="44">
        <f t="shared" si="3"/>
        <v>5661.227</v>
      </c>
      <c r="N56" s="42">
        <f t="shared" si="11"/>
        <v>157.058</v>
      </c>
      <c r="O56" s="42">
        <f t="shared" si="12"/>
        <v>692.483</v>
      </c>
      <c r="P56" s="42">
        <f t="shared" si="4"/>
        <v>856.68</v>
      </c>
      <c r="Q56" s="44">
        <f t="shared" si="15"/>
        <v>7367.448</v>
      </c>
      <c r="R56" s="58"/>
    </row>
    <row r="57" spans="1:18" ht="12.75">
      <c r="A57" s="18">
        <f t="shared" si="5"/>
        <v>37</v>
      </c>
      <c r="B57" s="3" t="s">
        <v>28</v>
      </c>
      <c r="C57" s="4">
        <v>3</v>
      </c>
      <c r="D57" s="11">
        <v>466</v>
      </c>
      <c r="E57" s="42">
        <f t="shared" si="16"/>
        <v>13.979999999999999</v>
      </c>
      <c r="F57" s="42">
        <f t="shared" si="6"/>
        <v>111.83999999999999</v>
      </c>
      <c r="G57" s="42">
        <f t="shared" si="7"/>
        <v>228.34</v>
      </c>
      <c r="H57" s="49">
        <f t="shared" si="8"/>
        <v>671.04</v>
      </c>
      <c r="I57" s="42">
        <f t="shared" si="1"/>
        <v>97.86</v>
      </c>
      <c r="J57" s="42">
        <f t="shared" si="2"/>
        <v>932</v>
      </c>
      <c r="K57" s="33">
        <f t="shared" si="9"/>
        <v>107.18</v>
      </c>
      <c r="L57" s="42">
        <f t="shared" si="10"/>
        <v>1533.14</v>
      </c>
      <c r="M57" s="44">
        <f t="shared" si="3"/>
        <v>3695.379999999999</v>
      </c>
      <c r="N57" s="50">
        <v>0</v>
      </c>
      <c r="O57" s="42">
        <f t="shared" si="12"/>
        <v>452.02</v>
      </c>
      <c r="P57" s="42">
        <f t="shared" si="4"/>
        <v>559.1999999999999</v>
      </c>
      <c r="Q57" s="44">
        <f t="shared" si="15"/>
        <v>4809.12</v>
      </c>
      <c r="R57" s="58">
        <f>(D57*0.22)</f>
        <v>102.52</v>
      </c>
    </row>
    <row r="58" spans="1:18" ht="12.75">
      <c r="A58" s="18">
        <f t="shared" si="5"/>
        <v>38</v>
      </c>
      <c r="B58" s="3" t="s">
        <v>28</v>
      </c>
      <c r="C58" s="4">
        <v>5</v>
      </c>
      <c r="D58" s="11">
        <v>467.5</v>
      </c>
      <c r="E58" s="42">
        <f t="shared" si="16"/>
        <v>14.025</v>
      </c>
      <c r="F58" s="42">
        <f t="shared" si="6"/>
        <v>112.2</v>
      </c>
      <c r="G58" s="42">
        <f t="shared" si="7"/>
        <v>229.075</v>
      </c>
      <c r="H58" s="49">
        <f t="shared" si="8"/>
        <v>673.1999999999999</v>
      </c>
      <c r="I58" s="42">
        <f t="shared" si="1"/>
        <v>98.175</v>
      </c>
      <c r="J58" s="42">
        <f t="shared" si="2"/>
        <v>935</v>
      </c>
      <c r="K58" s="33">
        <f t="shared" si="9"/>
        <v>107.525</v>
      </c>
      <c r="L58" s="42">
        <f t="shared" si="10"/>
        <v>1538.075</v>
      </c>
      <c r="M58" s="44">
        <f t="shared" si="3"/>
        <v>3707.2750000000005</v>
      </c>
      <c r="N58" s="50">
        <v>0</v>
      </c>
      <c r="O58" s="42">
        <f t="shared" si="12"/>
        <v>453.47499999999997</v>
      </c>
      <c r="P58" s="42">
        <f t="shared" si="4"/>
        <v>561</v>
      </c>
      <c r="Q58" s="44">
        <f t="shared" si="15"/>
        <v>4824.6</v>
      </c>
      <c r="R58" s="58">
        <f>(D58*0.22)</f>
        <v>102.85</v>
      </c>
    </row>
    <row r="59" spans="1:18" ht="12.75">
      <c r="A59" s="18">
        <f t="shared" si="5"/>
        <v>39</v>
      </c>
      <c r="B59" s="3" t="s">
        <v>29</v>
      </c>
      <c r="C59" s="4">
        <v>50</v>
      </c>
      <c r="D59" s="11">
        <v>867.2</v>
      </c>
      <c r="E59" s="42">
        <f t="shared" si="16"/>
        <v>26.016000000000002</v>
      </c>
      <c r="F59" s="42">
        <f t="shared" si="6"/>
        <v>208.12800000000001</v>
      </c>
      <c r="G59" s="42">
        <f t="shared" si="7"/>
        <v>424.928</v>
      </c>
      <c r="H59" s="49">
        <f t="shared" si="8"/>
        <v>1248.768</v>
      </c>
      <c r="I59" s="42">
        <f t="shared" si="1"/>
        <v>182.112</v>
      </c>
      <c r="J59" s="42">
        <f t="shared" si="2"/>
        <v>1734.4</v>
      </c>
      <c r="K59" s="33">
        <f t="shared" si="9"/>
        <v>199.45600000000002</v>
      </c>
      <c r="L59" s="42">
        <f t="shared" si="10"/>
        <v>2853.088</v>
      </c>
      <c r="M59" s="44">
        <f t="shared" si="3"/>
        <v>6876.896000000001</v>
      </c>
      <c r="N59" s="42">
        <f>D59*N$10</f>
        <v>190.78400000000002</v>
      </c>
      <c r="O59" s="42">
        <f t="shared" si="12"/>
        <v>841.184</v>
      </c>
      <c r="P59" s="42">
        <f t="shared" si="4"/>
        <v>1040.64</v>
      </c>
      <c r="Q59" s="44">
        <f t="shared" si="15"/>
        <v>8949.504</v>
      </c>
      <c r="R59" s="1"/>
    </row>
    <row r="60" spans="1:18" ht="12.75">
      <c r="A60" s="18">
        <f t="shared" si="5"/>
        <v>40</v>
      </c>
      <c r="B60" s="3" t="s">
        <v>30</v>
      </c>
      <c r="C60" s="4">
        <v>177</v>
      </c>
      <c r="D60" s="90">
        <v>2872.87</v>
      </c>
      <c r="E60" s="42">
        <f t="shared" si="16"/>
        <v>86.1861</v>
      </c>
      <c r="F60" s="42">
        <f t="shared" si="6"/>
        <v>689.4888</v>
      </c>
      <c r="G60" s="42">
        <f t="shared" si="7"/>
        <v>1407.7062999999998</v>
      </c>
      <c r="H60" s="49">
        <f t="shared" si="8"/>
        <v>4136.9328</v>
      </c>
      <c r="I60" s="42">
        <f t="shared" si="1"/>
        <v>603.3027</v>
      </c>
      <c r="J60" s="42">
        <f t="shared" si="2"/>
        <v>5745.74</v>
      </c>
      <c r="K60" s="33">
        <f t="shared" si="9"/>
        <v>660.7601</v>
      </c>
      <c r="L60" s="42">
        <f t="shared" si="10"/>
        <v>9451.7423</v>
      </c>
      <c r="M60" s="44">
        <f t="shared" si="3"/>
        <v>22781.8591</v>
      </c>
      <c r="N60" s="42">
        <f>D60*N$10</f>
        <v>632.0314</v>
      </c>
      <c r="O60" s="42">
        <f t="shared" si="12"/>
        <v>2786.6839</v>
      </c>
      <c r="P60" s="42">
        <f t="shared" si="4"/>
        <v>3447.444</v>
      </c>
      <c r="Q60" s="44">
        <f t="shared" si="15"/>
        <v>29648.0184</v>
      </c>
      <c r="R60" s="1"/>
    </row>
    <row r="61" spans="1:18" ht="12.75">
      <c r="A61" s="18">
        <f t="shared" si="5"/>
        <v>41</v>
      </c>
      <c r="B61" s="3" t="s">
        <v>30</v>
      </c>
      <c r="C61" s="4">
        <v>179</v>
      </c>
      <c r="D61" s="11">
        <v>1953.3</v>
      </c>
      <c r="E61" s="42">
        <f t="shared" si="16"/>
        <v>58.599</v>
      </c>
      <c r="F61" s="42">
        <f t="shared" si="6"/>
        <v>468.792</v>
      </c>
      <c r="G61" s="42">
        <f t="shared" si="7"/>
        <v>957.117</v>
      </c>
      <c r="H61" s="49">
        <f t="shared" si="8"/>
        <v>2812.752</v>
      </c>
      <c r="I61" s="42">
        <f t="shared" si="1"/>
        <v>410.193</v>
      </c>
      <c r="J61" s="42">
        <f t="shared" si="2"/>
        <v>3906.6</v>
      </c>
      <c r="K61" s="33">
        <f t="shared" si="9"/>
        <v>449.259</v>
      </c>
      <c r="L61" s="42">
        <f t="shared" si="10"/>
        <v>6426.357</v>
      </c>
      <c r="M61" s="44">
        <f t="shared" si="3"/>
        <v>15489.669</v>
      </c>
      <c r="N61" s="50">
        <v>0</v>
      </c>
      <c r="O61" s="42">
        <f t="shared" si="12"/>
        <v>1894.7009999999998</v>
      </c>
      <c r="P61" s="42">
        <f t="shared" si="4"/>
        <v>2343.96</v>
      </c>
      <c r="Q61" s="44">
        <f t="shared" si="15"/>
        <v>20158.056</v>
      </c>
      <c r="R61" s="58">
        <f>(D61*0.22)</f>
        <v>429.726</v>
      </c>
    </row>
    <row r="62" spans="1:18" ht="12.75">
      <c r="A62" s="18">
        <f t="shared" si="5"/>
        <v>42</v>
      </c>
      <c r="B62" s="3" t="s">
        <v>30</v>
      </c>
      <c r="C62" s="4">
        <v>181</v>
      </c>
      <c r="D62" s="11">
        <v>4404.4</v>
      </c>
      <c r="E62" s="42">
        <f t="shared" si="16"/>
        <v>132.13199999999998</v>
      </c>
      <c r="F62" s="42">
        <f t="shared" si="6"/>
        <v>1057.0559999999998</v>
      </c>
      <c r="G62" s="42">
        <f t="shared" si="7"/>
        <v>2158.156</v>
      </c>
      <c r="H62" s="49">
        <f t="shared" si="8"/>
        <v>6342.335999999999</v>
      </c>
      <c r="I62" s="42">
        <f t="shared" si="1"/>
        <v>924.9239999999999</v>
      </c>
      <c r="J62" s="42">
        <f t="shared" si="2"/>
        <v>8808.8</v>
      </c>
      <c r="K62" s="33">
        <f t="shared" si="9"/>
        <v>1013.012</v>
      </c>
      <c r="L62" s="42">
        <f t="shared" si="10"/>
        <v>14490.475999999999</v>
      </c>
      <c r="M62" s="44">
        <f t="shared" si="3"/>
        <v>34926.89199999999</v>
      </c>
      <c r="N62" s="42">
        <f>D62*N$10</f>
        <v>968.968</v>
      </c>
      <c r="O62" s="42">
        <f t="shared" si="12"/>
        <v>4272.267999999999</v>
      </c>
      <c r="P62" s="42">
        <f t="shared" si="4"/>
        <v>5285.28</v>
      </c>
      <c r="Q62" s="44">
        <f t="shared" si="15"/>
        <v>45453.407999999996</v>
      </c>
      <c r="R62" s="1"/>
    </row>
    <row r="63" spans="1:18" ht="12.75">
      <c r="A63" s="18"/>
      <c r="B63" s="3"/>
      <c r="C63" s="4"/>
      <c r="D63" s="12"/>
      <c r="E63" s="42"/>
      <c r="F63" s="42"/>
      <c r="G63" s="42"/>
      <c r="H63" s="49"/>
      <c r="I63" s="42"/>
      <c r="J63" s="42"/>
      <c r="K63" s="42"/>
      <c r="L63" s="42"/>
      <c r="M63" s="44"/>
      <c r="N63" s="42"/>
      <c r="O63" s="42"/>
      <c r="P63" s="42"/>
      <c r="Q63" s="42"/>
      <c r="R63" s="1"/>
    </row>
    <row r="64" spans="1:18" ht="12.75">
      <c r="A64" s="18"/>
      <c r="B64" s="3"/>
      <c r="C64" s="4" t="s">
        <v>41</v>
      </c>
      <c r="D64" s="25">
        <f>SUM(D15:D62)-D39</f>
        <v>74952.43999999999</v>
      </c>
      <c r="E64" s="52">
        <f aca="true" t="shared" si="17" ref="E64:R64">SUM(E15:E62)-E39-E40</f>
        <v>2240.6232</v>
      </c>
      <c r="F64" s="52">
        <f t="shared" si="17"/>
        <v>17924.9856</v>
      </c>
      <c r="G64" s="52">
        <f t="shared" si="17"/>
        <v>36596.84560000001</v>
      </c>
      <c r="H64" s="52">
        <f t="shared" si="17"/>
        <v>107549.91359999999</v>
      </c>
      <c r="I64" s="52">
        <f t="shared" si="17"/>
        <v>15740.012399999994</v>
      </c>
      <c r="J64" s="52">
        <f t="shared" si="17"/>
        <v>149904.87999999998</v>
      </c>
      <c r="K64" s="52">
        <f t="shared" si="17"/>
        <v>17239.061200000004</v>
      </c>
      <c r="L64" s="52">
        <f t="shared" si="17"/>
        <v>246593.5276</v>
      </c>
      <c r="M64" s="44">
        <f t="shared" si="17"/>
        <v>593789.8491999999</v>
      </c>
      <c r="N64" s="42">
        <f t="shared" si="17"/>
        <v>15706.160800000003</v>
      </c>
      <c r="O64" s="42">
        <f t="shared" si="17"/>
        <v>72703.8668</v>
      </c>
      <c r="P64" s="42">
        <f t="shared" si="17"/>
        <v>89942.92800000001</v>
      </c>
      <c r="Q64" s="44">
        <f>(SUM(Q15:Q62)-Q39-Q40)-R64</f>
        <v>772142.8047999998</v>
      </c>
      <c r="R64" s="44">
        <f t="shared" si="17"/>
        <v>1366.376</v>
      </c>
    </row>
    <row r="65" spans="1:18" ht="12.75">
      <c r="A65" s="18"/>
      <c r="B65" s="3"/>
      <c r="C65" s="4"/>
      <c r="D65" s="12"/>
      <c r="E65" s="42"/>
      <c r="F65" s="42"/>
      <c r="G65" s="42"/>
      <c r="H65" s="42"/>
      <c r="I65" s="42"/>
      <c r="J65" s="42"/>
      <c r="K65" s="42"/>
      <c r="L65" s="42"/>
      <c r="M65" s="45">
        <f>SUM(E64+F64+G64+H64+I64+J64+K64+L64)</f>
        <v>593789.8491999999</v>
      </c>
      <c r="N65" s="42"/>
      <c r="O65" s="19"/>
      <c r="P65" s="42"/>
      <c r="Q65" s="45">
        <f>SUM(M65+N64+O64+P64)</f>
        <v>772142.8047999998</v>
      </c>
      <c r="R65" s="1"/>
    </row>
    <row r="66" spans="1:18" ht="12.75">
      <c r="A66" s="18"/>
      <c r="B66" s="3"/>
      <c r="C66" s="4"/>
      <c r="D66" s="12"/>
      <c r="E66" s="55"/>
      <c r="F66" s="55"/>
      <c r="G66" s="55"/>
      <c r="H66" s="55"/>
      <c r="I66" s="55"/>
      <c r="J66" s="55"/>
      <c r="K66" s="55"/>
      <c r="L66" s="55"/>
      <c r="M66" s="77"/>
      <c r="N66" s="79"/>
      <c r="O66" s="80"/>
      <c r="P66" s="79"/>
      <c r="Q66" s="133"/>
      <c r="R66" s="1"/>
    </row>
    <row r="67" spans="1:18" ht="12.75">
      <c r="A67" s="18"/>
      <c r="B67" s="3"/>
      <c r="C67" s="4"/>
      <c r="D67" s="12"/>
      <c r="E67" s="55"/>
      <c r="F67" s="55"/>
      <c r="G67" s="55"/>
      <c r="H67" s="55"/>
      <c r="I67" s="55"/>
      <c r="J67" s="55"/>
      <c r="K67" s="55"/>
      <c r="L67" s="55"/>
      <c r="M67" s="77"/>
      <c r="N67" s="79"/>
      <c r="O67" s="80"/>
      <c r="P67" s="79"/>
      <c r="Q67" s="133"/>
      <c r="R67" s="1"/>
    </row>
    <row r="68" spans="1:18" ht="12.75">
      <c r="A68" s="18"/>
      <c r="B68" s="3"/>
      <c r="C68" s="4"/>
      <c r="D68" s="12"/>
      <c r="E68" s="55"/>
      <c r="F68" s="55"/>
      <c r="G68" s="55"/>
      <c r="H68" s="55"/>
      <c r="I68" s="55"/>
      <c r="J68" s="55"/>
      <c r="K68" s="55"/>
      <c r="L68" s="55"/>
      <c r="M68" s="77"/>
      <c r="N68" s="79"/>
      <c r="O68" s="80"/>
      <c r="P68" s="79"/>
      <c r="Q68" s="133"/>
      <c r="R68" s="1"/>
    </row>
    <row r="69" spans="1:18" ht="12.75">
      <c r="A69" s="18"/>
      <c r="B69" s="3"/>
      <c r="C69" s="4"/>
      <c r="D69" s="12"/>
      <c r="E69" s="55"/>
      <c r="F69" s="55"/>
      <c r="G69" s="55"/>
      <c r="H69" s="55"/>
      <c r="I69" s="55"/>
      <c r="J69" s="55"/>
      <c r="K69" s="55"/>
      <c r="L69" s="55"/>
      <c r="M69" s="77"/>
      <c r="N69" s="79"/>
      <c r="O69" s="80"/>
      <c r="P69" s="79"/>
      <c r="Q69" s="133"/>
      <c r="R69" s="1"/>
    </row>
    <row r="70" spans="1:18" ht="12.75">
      <c r="A70" s="18"/>
      <c r="B70" s="3"/>
      <c r="C70" s="4"/>
      <c r="D70" s="12"/>
      <c r="E70" s="55"/>
      <c r="F70" s="55"/>
      <c r="G70" s="55"/>
      <c r="H70" s="55"/>
      <c r="I70" s="55"/>
      <c r="J70" s="55"/>
      <c r="K70" s="55"/>
      <c r="L70" s="55"/>
      <c r="M70" s="77"/>
      <c r="N70" s="79"/>
      <c r="O70" s="80"/>
      <c r="P70" s="79"/>
      <c r="Q70" s="133"/>
      <c r="R70" s="1"/>
    </row>
    <row r="71" spans="1:18" ht="12.75">
      <c r="A71" s="18"/>
      <c r="B71" s="3"/>
      <c r="C71" s="4"/>
      <c r="D71" s="12"/>
      <c r="E71" s="55"/>
      <c r="F71" s="55"/>
      <c r="G71" s="55"/>
      <c r="H71" s="55"/>
      <c r="I71" s="55"/>
      <c r="J71" s="55"/>
      <c r="K71" s="55"/>
      <c r="L71" s="55"/>
      <c r="M71" s="77"/>
      <c r="N71" s="79"/>
      <c r="O71" s="80"/>
      <c r="P71" s="79"/>
      <c r="Q71" s="133"/>
      <c r="R71" s="58"/>
    </row>
    <row r="72" spans="1:18" ht="12.75">
      <c r="A72" s="18"/>
      <c r="B72" s="3"/>
      <c r="C72" s="4"/>
      <c r="D72" s="12"/>
      <c r="E72" s="55"/>
      <c r="F72" s="55"/>
      <c r="G72" s="55"/>
      <c r="H72" s="55"/>
      <c r="I72" s="55"/>
      <c r="J72" s="55"/>
      <c r="K72" s="55"/>
      <c r="L72" s="55"/>
      <c r="M72" s="77"/>
      <c r="N72" s="79"/>
      <c r="O72" s="80"/>
      <c r="P72" s="79"/>
      <c r="Q72" s="133"/>
      <c r="R72" s="58"/>
    </row>
    <row r="73" spans="1:18" ht="12.75">
      <c r="A73" s="18"/>
      <c r="B73" s="3"/>
      <c r="C73" s="4"/>
      <c r="D73" s="12"/>
      <c r="E73" s="55"/>
      <c r="F73" s="55"/>
      <c r="G73" s="55"/>
      <c r="H73" s="55"/>
      <c r="I73" s="55"/>
      <c r="J73" s="55"/>
      <c r="K73" s="55"/>
      <c r="L73" s="55"/>
      <c r="M73" s="77"/>
      <c r="N73" s="79"/>
      <c r="O73" s="80"/>
      <c r="P73" s="79"/>
      <c r="Q73" s="81"/>
      <c r="R73" s="58"/>
    </row>
    <row r="74" spans="1:18" ht="12.75">
      <c r="A74" s="18"/>
      <c r="B74" s="3"/>
      <c r="C74" s="4"/>
      <c r="D74" s="12"/>
      <c r="E74" s="55"/>
      <c r="F74" s="55"/>
      <c r="G74" s="55"/>
      <c r="H74" s="55"/>
      <c r="I74" s="55"/>
      <c r="J74" s="55"/>
      <c r="K74" s="55"/>
      <c r="L74" s="55"/>
      <c r="M74" s="77"/>
      <c r="N74" s="79"/>
      <c r="O74" s="80"/>
      <c r="P74" s="79"/>
      <c r="Q74" s="81"/>
      <c r="R74" s="58"/>
    </row>
    <row r="75" spans="1:18" ht="15.75">
      <c r="A75" s="18"/>
      <c r="B75" s="3"/>
      <c r="C75" s="4"/>
      <c r="D75" s="12"/>
      <c r="E75" s="55"/>
      <c r="F75" s="55"/>
      <c r="G75" s="55"/>
      <c r="H75" s="55"/>
      <c r="I75" s="173" t="s">
        <v>65</v>
      </c>
      <c r="J75" s="174"/>
      <c r="K75" s="174"/>
      <c r="L75" s="174"/>
      <c r="M75" s="174"/>
      <c r="N75" s="174"/>
      <c r="O75" s="174"/>
      <c r="P75" s="174"/>
      <c r="Q75" s="175"/>
      <c r="R75" s="58"/>
    </row>
    <row r="76" spans="1:18" ht="12.75">
      <c r="A76" s="18"/>
      <c r="B76" s="3"/>
      <c r="C76" s="4"/>
      <c r="D76" s="11" t="s">
        <v>79</v>
      </c>
      <c r="E76" s="42" t="s">
        <v>75</v>
      </c>
      <c r="F76" s="42" t="s">
        <v>68</v>
      </c>
      <c r="G76" s="42" t="s">
        <v>69</v>
      </c>
      <c r="H76" s="49" t="s">
        <v>70</v>
      </c>
      <c r="I76" s="42" t="s">
        <v>71</v>
      </c>
      <c r="J76" s="42" t="s">
        <v>38</v>
      </c>
      <c r="K76" s="19" t="s">
        <v>72</v>
      </c>
      <c r="L76" s="42" t="s">
        <v>73</v>
      </c>
      <c r="M76" s="44" t="s">
        <v>77</v>
      </c>
      <c r="N76" s="19" t="s">
        <v>42</v>
      </c>
      <c r="O76" s="42" t="s">
        <v>43</v>
      </c>
      <c r="P76" s="42" t="s">
        <v>74</v>
      </c>
      <c r="Q76" s="42" t="s">
        <v>76</v>
      </c>
      <c r="R76" s="58"/>
    </row>
    <row r="77" spans="1:18" ht="12.75">
      <c r="A77" s="18"/>
      <c r="B77" s="3"/>
      <c r="C77" s="4"/>
      <c r="D77" s="25"/>
      <c r="E77" s="70">
        <v>0.03</v>
      </c>
      <c r="F77" s="70">
        <v>0.24</v>
      </c>
      <c r="G77" s="70">
        <v>0.49</v>
      </c>
      <c r="H77" s="70">
        <v>1.44</v>
      </c>
      <c r="I77" s="71">
        <v>0.21</v>
      </c>
      <c r="J77" s="70">
        <v>2</v>
      </c>
      <c r="K77" s="70">
        <v>0.23</v>
      </c>
      <c r="L77" s="70">
        <v>2.17</v>
      </c>
      <c r="M77" s="70">
        <v>6.81</v>
      </c>
      <c r="N77" s="70">
        <v>0.22</v>
      </c>
      <c r="O77" s="70">
        <v>0.97</v>
      </c>
      <c r="P77" s="70">
        <v>1.2</v>
      </c>
      <c r="Q77" s="72">
        <v>9.2</v>
      </c>
      <c r="R77" s="58"/>
    </row>
    <row r="78" spans="1:18" ht="12.75">
      <c r="A78" s="18">
        <v>43</v>
      </c>
      <c r="B78" s="100" t="s">
        <v>4</v>
      </c>
      <c r="C78" s="101">
        <v>10</v>
      </c>
      <c r="D78" s="11">
        <v>858.1</v>
      </c>
      <c r="E78" s="42">
        <f aca="true" t="shared" si="18" ref="E78:E103">D78*E$77</f>
        <v>25.743</v>
      </c>
      <c r="F78" s="42">
        <f aca="true" t="shared" si="19" ref="F78:F96">D78*F$77</f>
        <v>205.944</v>
      </c>
      <c r="G78" s="42">
        <f aca="true" t="shared" si="20" ref="G78:G94">D78*G$77</f>
        <v>420.469</v>
      </c>
      <c r="H78" s="49">
        <f aca="true" t="shared" si="21" ref="H78:H103">D78*H$77</f>
        <v>1235.664</v>
      </c>
      <c r="I78" s="42">
        <f aca="true" t="shared" si="22" ref="I78:I103">D78*I$77</f>
        <v>180.201</v>
      </c>
      <c r="J78" s="42">
        <f aca="true" t="shared" si="23" ref="J78:J103">D78*J$77</f>
        <v>1716.2</v>
      </c>
      <c r="K78" s="42">
        <f aca="true" t="shared" si="24" ref="K78:K103">D78*K$77</f>
        <v>197.36300000000003</v>
      </c>
      <c r="L78" s="42">
        <f aca="true" t="shared" si="25" ref="L78:L103">D78*L$77</f>
        <v>1862.077</v>
      </c>
      <c r="M78" s="44">
        <f aca="true" t="shared" si="26" ref="M78:M103">SUM(E78:L78)</f>
        <v>5843.660999999999</v>
      </c>
      <c r="N78" s="19">
        <f>D78*N$77</f>
        <v>188.782</v>
      </c>
      <c r="O78" s="42">
        <f aca="true" t="shared" si="27" ref="O78:O103">D78*O$77</f>
        <v>832.357</v>
      </c>
      <c r="P78" s="42">
        <f aca="true" t="shared" si="28" ref="P78:P103">D78*P$77</f>
        <v>1029.72</v>
      </c>
      <c r="Q78" s="44">
        <f>D78*Q$77</f>
        <v>7894.5199999999995</v>
      </c>
      <c r="R78" s="58"/>
    </row>
    <row r="79" spans="1:18" ht="12.75">
      <c r="A79" s="18">
        <f aca="true" t="shared" si="29" ref="A79:A103">A78+1</f>
        <v>44</v>
      </c>
      <c r="B79" s="100" t="s">
        <v>4</v>
      </c>
      <c r="C79" s="101">
        <v>12</v>
      </c>
      <c r="D79" s="11">
        <v>826.5</v>
      </c>
      <c r="E79" s="42">
        <f t="shared" si="18"/>
        <v>24.794999999999998</v>
      </c>
      <c r="F79" s="42">
        <f t="shared" si="19"/>
        <v>198.35999999999999</v>
      </c>
      <c r="G79" s="42">
        <f t="shared" si="20"/>
        <v>404.985</v>
      </c>
      <c r="H79" s="49">
        <f t="shared" si="21"/>
        <v>1190.1599999999999</v>
      </c>
      <c r="I79" s="42">
        <f t="shared" si="22"/>
        <v>173.565</v>
      </c>
      <c r="J79" s="42">
        <f t="shared" si="23"/>
        <v>1653</v>
      </c>
      <c r="K79" s="42">
        <f t="shared" si="24"/>
        <v>190.095</v>
      </c>
      <c r="L79" s="42">
        <f t="shared" si="25"/>
        <v>1793.5049999999999</v>
      </c>
      <c r="M79" s="44">
        <f t="shared" si="26"/>
        <v>5628.464999999999</v>
      </c>
      <c r="N79" s="19">
        <f aca="true" t="shared" si="30" ref="N79:N103">D79*N$77</f>
        <v>181.83</v>
      </c>
      <c r="O79" s="42">
        <f t="shared" si="27"/>
        <v>801.7049999999999</v>
      </c>
      <c r="P79" s="42">
        <f t="shared" si="28"/>
        <v>991.8</v>
      </c>
      <c r="Q79" s="44">
        <f aca="true" t="shared" si="31" ref="Q79:Q103">D79*Q$77</f>
        <v>7603.799999999999</v>
      </c>
      <c r="R79" s="58"/>
    </row>
    <row r="80" spans="1:18" ht="12.75">
      <c r="A80" s="18">
        <f t="shared" si="29"/>
        <v>45</v>
      </c>
      <c r="B80" s="100" t="s">
        <v>4</v>
      </c>
      <c r="C80" s="101">
        <v>14</v>
      </c>
      <c r="D80" s="11">
        <v>807.9</v>
      </c>
      <c r="E80" s="42">
        <f t="shared" si="18"/>
        <v>24.237</v>
      </c>
      <c r="F80" s="42">
        <f t="shared" si="19"/>
        <v>193.896</v>
      </c>
      <c r="G80" s="42">
        <f t="shared" si="20"/>
        <v>395.871</v>
      </c>
      <c r="H80" s="49">
        <f t="shared" si="21"/>
        <v>1163.376</v>
      </c>
      <c r="I80" s="42">
        <f t="shared" si="22"/>
        <v>169.659</v>
      </c>
      <c r="J80" s="42">
        <f t="shared" si="23"/>
        <v>1615.8</v>
      </c>
      <c r="K80" s="42">
        <f t="shared" si="24"/>
        <v>185.817</v>
      </c>
      <c r="L80" s="42">
        <f t="shared" si="25"/>
        <v>1753.1429999999998</v>
      </c>
      <c r="M80" s="44">
        <f t="shared" si="26"/>
        <v>5501.799</v>
      </c>
      <c r="N80" s="19">
        <f t="shared" si="30"/>
        <v>177.738</v>
      </c>
      <c r="O80" s="42">
        <f t="shared" si="27"/>
        <v>783.663</v>
      </c>
      <c r="P80" s="42">
        <f t="shared" si="28"/>
        <v>969.4799999999999</v>
      </c>
      <c r="Q80" s="44">
        <f t="shared" si="31"/>
        <v>7432.679999999999</v>
      </c>
      <c r="R80" s="58"/>
    </row>
    <row r="81" spans="1:18" ht="12.75">
      <c r="A81" s="18">
        <f t="shared" si="29"/>
        <v>46</v>
      </c>
      <c r="B81" s="100" t="s">
        <v>9</v>
      </c>
      <c r="C81" s="101" t="s">
        <v>49</v>
      </c>
      <c r="D81" s="11">
        <v>389.5</v>
      </c>
      <c r="E81" s="42">
        <f t="shared" si="18"/>
        <v>11.684999999999999</v>
      </c>
      <c r="F81" s="42">
        <f t="shared" si="19"/>
        <v>93.47999999999999</v>
      </c>
      <c r="G81" s="42">
        <f t="shared" si="20"/>
        <v>190.855</v>
      </c>
      <c r="H81" s="49">
        <f t="shared" si="21"/>
        <v>560.88</v>
      </c>
      <c r="I81" s="42">
        <f t="shared" si="22"/>
        <v>81.795</v>
      </c>
      <c r="J81" s="42">
        <f t="shared" si="23"/>
        <v>779</v>
      </c>
      <c r="K81" s="42">
        <f t="shared" si="24"/>
        <v>89.58500000000001</v>
      </c>
      <c r="L81" s="42">
        <f t="shared" si="25"/>
        <v>845.2149999999999</v>
      </c>
      <c r="M81" s="44">
        <f t="shared" si="26"/>
        <v>2652.495</v>
      </c>
      <c r="N81" s="28">
        <v>0</v>
      </c>
      <c r="O81" s="42">
        <f t="shared" si="27"/>
        <v>377.815</v>
      </c>
      <c r="P81" s="42">
        <f t="shared" si="28"/>
        <v>467.4</v>
      </c>
      <c r="Q81" s="44">
        <f t="shared" si="31"/>
        <v>3583.3999999999996</v>
      </c>
      <c r="R81" s="58">
        <f>(D81*0.22)</f>
        <v>85.69</v>
      </c>
    </row>
    <row r="82" spans="1:18" ht="12.75">
      <c r="A82" s="18">
        <f t="shared" si="29"/>
        <v>47</v>
      </c>
      <c r="B82" s="100" t="s">
        <v>15</v>
      </c>
      <c r="C82" s="101">
        <v>24</v>
      </c>
      <c r="D82" s="11">
        <v>370.4</v>
      </c>
      <c r="E82" s="42">
        <f t="shared" si="18"/>
        <v>11.111999999999998</v>
      </c>
      <c r="F82" s="42">
        <f t="shared" si="19"/>
        <v>88.89599999999999</v>
      </c>
      <c r="G82" s="42">
        <f t="shared" si="20"/>
        <v>181.49599999999998</v>
      </c>
      <c r="H82" s="49">
        <f t="shared" si="21"/>
        <v>533.376</v>
      </c>
      <c r="I82" s="42">
        <f t="shared" si="22"/>
        <v>77.78399999999999</v>
      </c>
      <c r="J82" s="42">
        <f t="shared" si="23"/>
        <v>740.8</v>
      </c>
      <c r="K82" s="42">
        <f t="shared" si="24"/>
        <v>85.192</v>
      </c>
      <c r="L82" s="42">
        <f t="shared" si="25"/>
        <v>803.7679999999999</v>
      </c>
      <c r="M82" s="44">
        <f t="shared" si="26"/>
        <v>2522.424</v>
      </c>
      <c r="N82" s="19">
        <f t="shared" si="30"/>
        <v>81.488</v>
      </c>
      <c r="O82" s="42">
        <f t="shared" si="27"/>
        <v>359.28799999999995</v>
      </c>
      <c r="P82" s="42">
        <f t="shared" si="28"/>
        <v>444.47999999999996</v>
      </c>
      <c r="Q82" s="44">
        <f t="shared" si="31"/>
        <v>3407.6799999999994</v>
      </c>
      <c r="R82" s="58"/>
    </row>
    <row r="83" spans="1:18" ht="12.75">
      <c r="A83" s="18">
        <f t="shared" si="29"/>
        <v>48</v>
      </c>
      <c r="B83" s="100" t="s">
        <v>15</v>
      </c>
      <c r="C83" s="101" t="s">
        <v>55</v>
      </c>
      <c r="D83" s="11">
        <v>482</v>
      </c>
      <c r="E83" s="42">
        <f t="shared" si="18"/>
        <v>14.459999999999999</v>
      </c>
      <c r="F83" s="42">
        <f t="shared" si="19"/>
        <v>115.67999999999999</v>
      </c>
      <c r="G83" s="42">
        <f t="shared" si="20"/>
        <v>236.18</v>
      </c>
      <c r="H83" s="49">
        <f t="shared" si="21"/>
        <v>694.0799999999999</v>
      </c>
      <c r="I83" s="42">
        <f t="shared" si="22"/>
        <v>101.22</v>
      </c>
      <c r="J83" s="42">
        <f t="shared" si="23"/>
        <v>964</v>
      </c>
      <c r="K83" s="42">
        <f t="shared" si="24"/>
        <v>110.86</v>
      </c>
      <c r="L83" s="42">
        <f t="shared" si="25"/>
        <v>1045.94</v>
      </c>
      <c r="M83" s="44">
        <f t="shared" si="26"/>
        <v>3282.42</v>
      </c>
      <c r="N83" s="19">
        <f t="shared" si="30"/>
        <v>106.04</v>
      </c>
      <c r="O83" s="42">
        <f t="shared" si="27"/>
        <v>467.53999999999996</v>
      </c>
      <c r="P83" s="42">
        <f t="shared" si="28"/>
        <v>578.4</v>
      </c>
      <c r="Q83" s="44">
        <f t="shared" si="31"/>
        <v>4434.4</v>
      </c>
      <c r="R83" s="58"/>
    </row>
    <row r="84" spans="1:18" ht="12.75">
      <c r="A84" s="18">
        <f t="shared" si="29"/>
        <v>49</v>
      </c>
      <c r="B84" s="100" t="s">
        <v>15</v>
      </c>
      <c r="C84" s="101" t="s">
        <v>56</v>
      </c>
      <c r="D84" s="11">
        <v>552.91</v>
      </c>
      <c r="E84" s="42">
        <f t="shared" si="18"/>
        <v>16.5873</v>
      </c>
      <c r="F84" s="42">
        <f t="shared" si="19"/>
        <v>132.6984</v>
      </c>
      <c r="G84" s="42">
        <f t="shared" si="20"/>
        <v>270.92589999999996</v>
      </c>
      <c r="H84" s="49">
        <f t="shared" si="21"/>
        <v>796.1904</v>
      </c>
      <c r="I84" s="42">
        <f t="shared" si="22"/>
        <v>116.1111</v>
      </c>
      <c r="J84" s="42">
        <f t="shared" si="23"/>
        <v>1105.82</v>
      </c>
      <c r="K84" s="42">
        <f t="shared" si="24"/>
        <v>127.16929999999999</v>
      </c>
      <c r="L84" s="42">
        <f t="shared" si="25"/>
        <v>1199.8147</v>
      </c>
      <c r="M84" s="44">
        <f t="shared" si="26"/>
        <v>3765.3170999999998</v>
      </c>
      <c r="N84" s="19">
        <f t="shared" si="30"/>
        <v>121.6402</v>
      </c>
      <c r="O84" s="42">
        <f t="shared" si="27"/>
        <v>536.3226999999999</v>
      </c>
      <c r="P84" s="42">
        <f t="shared" si="28"/>
        <v>663.492</v>
      </c>
      <c r="Q84" s="44">
        <f t="shared" si="31"/>
        <v>5086.771999999999</v>
      </c>
      <c r="R84" s="58"/>
    </row>
    <row r="85" spans="1:18" ht="12.75">
      <c r="A85" s="18">
        <f t="shared" si="29"/>
        <v>50</v>
      </c>
      <c r="B85" s="100" t="s">
        <v>15</v>
      </c>
      <c r="C85" s="101" t="s">
        <v>57</v>
      </c>
      <c r="D85" s="11">
        <v>742.2</v>
      </c>
      <c r="E85" s="42">
        <f t="shared" si="18"/>
        <v>22.266000000000002</v>
      </c>
      <c r="F85" s="42">
        <f t="shared" si="19"/>
        <v>178.12800000000001</v>
      </c>
      <c r="G85" s="42">
        <f t="shared" si="20"/>
        <v>363.678</v>
      </c>
      <c r="H85" s="49">
        <f t="shared" si="21"/>
        <v>1068.768</v>
      </c>
      <c r="I85" s="42">
        <f t="shared" si="22"/>
        <v>155.862</v>
      </c>
      <c r="J85" s="42">
        <f t="shared" si="23"/>
        <v>1484.4</v>
      </c>
      <c r="K85" s="42">
        <f t="shared" si="24"/>
        <v>170.70600000000002</v>
      </c>
      <c r="L85" s="42">
        <f t="shared" si="25"/>
        <v>1610.574</v>
      </c>
      <c r="M85" s="44">
        <f t="shared" si="26"/>
        <v>5054.3820000000005</v>
      </c>
      <c r="N85" s="19">
        <f t="shared" si="30"/>
        <v>163.28400000000002</v>
      </c>
      <c r="O85" s="42">
        <f t="shared" si="27"/>
        <v>719.934</v>
      </c>
      <c r="P85" s="42">
        <f t="shared" si="28"/>
        <v>890.64</v>
      </c>
      <c r="Q85" s="44">
        <f t="shared" si="31"/>
        <v>6828.24</v>
      </c>
      <c r="R85" s="58"/>
    </row>
    <row r="86" spans="1:18" ht="12.75">
      <c r="A86" s="18">
        <f t="shared" si="29"/>
        <v>51</v>
      </c>
      <c r="B86" s="100" t="s">
        <v>15</v>
      </c>
      <c r="C86" s="101">
        <v>27</v>
      </c>
      <c r="D86" s="11">
        <v>619.3</v>
      </c>
      <c r="E86" s="42">
        <f t="shared" si="18"/>
        <v>18.578999999999997</v>
      </c>
      <c r="F86" s="42">
        <f t="shared" si="19"/>
        <v>148.63199999999998</v>
      </c>
      <c r="G86" s="42">
        <f t="shared" si="20"/>
        <v>303.457</v>
      </c>
      <c r="H86" s="49">
        <f t="shared" si="21"/>
        <v>891.7919999999999</v>
      </c>
      <c r="I86" s="42">
        <f t="shared" si="22"/>
        <v>130.053</v>
      </c>
      <c r="J86" s="42">
        <f t="shared" si="23"/>
        <v>1238.6</v>
      </c>
      <c r="K86" s="42">
        <f t="shared" si="24"/>
        <v>142.439</v>
      </c>
      <c r="L86" s="42">
        <f t="shared" si="25"/>
        <v>1343.8809999999999</v>
      </c>
      <c r="M86" s="44">
        <f t="shared" si="26"/>
        <v>4217.432999999999</v>
      </c>
      <c r="N86" s="19">
        <f t="shared" si="30"/>
        <v>136.24599999999998</v>
      </c>
      <c r="O86" s="42">
        <f t="shared" si="27"/>
        <v>600.7209999999999</v>
      </c>
      <c r="P86" s="42">
        <f t="shared" si="28"/>
        <v>743.16</v>
      </c>
      <c r="Q86" s="44">
        <f t="shared" si="31"/>
        <v>5697.5599999999995</v>
      </c>
      <c r="R86" s="58"/>
    </row>
    <row r="87" spans="1:18" ht="12.75">
      <c r="A87" s="18">
        <f t="shared" si="29"/>
        <v>52</v>
      </c>
      <c r="B87" s="100" t="s">
        <v>15</v>
      </c>
      <c r="C87" s="101">
        <v>31</v>
      </c>
      <c r="D87" s="11">
        <v>585.39</v>
      </c>
      <c r="E87" s="42">
        <f t="shared" si="18"/>
        <v>17.5617</v>
      </c>
      <c r="F87" s="42">
        <f t="shared" si="19"/>
        <v>140.4936</v>
      </c>
      <c r="G87" s="42">
        <f t="shared" si="20"/>
        <v>286.8411</v>
      </c>
      <c r="H87" s="49">
        <f t="shared" si="21"/>
        <v>842.9616</v>
      </c>
      <c r="I87" s="42">
        <f t="shared" si="22"/>
        <v>122.9319</v>
      </c>
      <c r="J87" s="42">
        <f t="shared" si="23"/>
        <v>1170.78</v>
      </c>
      <c r="K87" s="42">
        <f t="shared" si="24"/>
        <v>134.6397</v>
      </c>
      <c r="L87" s="42">
        <f t="shared" si="25"/>
        <v>1270.2963</v>
      </c>
      <c r="M87" s="44">
        <f t="shared" si="26"/>
        <v>3986.5059</v>
      </c>
      <c r="N87" s="19">
        <f t="shared" si="30"/>
        <v>128.7858</v>
      </c>
      <c r="O87" s="42">
        <f t="shared" si="27"/>
        <v>567.8283</v>
      </c>
      <c r="P87" s="42">
        <f t="shared" si="28"/>
        <v>702.468</v>
      </c>
      <c r="Q87" s="44">
        <f t="shared" si="31"/>
        <v>5385.588</v>
      </c>
      <c r="R87" s="58"/>
    </row>
    <row r="88" spans="1:18" ht="12.75">
      <c r="A88" s="18">
        <f t="shared" si="29"/>
        <v>53</v>
      </c>
      <c r="B88" s="100" t="s">
        <v>15</v>
      </c>
      <c r="C88" s="101">
        <v>33</v>
      </c>
      <c r="D88" s="11">
        <v>572.2</v>
      </c>
      <c r="E88" s="42">
        <f t="shared" si="18"/>
        <v>17.166</v>
      </c>
      <c r="F88" s="42">
        <f t="shared" si="19"/>
        <v>137.328</v>
      </c>
      <c r="G88" s="42">
        <f t="shared" si="20"/>
        <v>280.37800000000004</v>
      </c>
      <c r="H88" s="49">
        <f t="shared" si="21"/>
        <v>823.9680000000001</v>
      </c>
      <c r="I88" s="42">
        <f t="shared" si="22"/>
        <v>120.162</v>
      </c>
      <c r="J88" s="42">
        <f t="shared" si="23"/>
        <v>1144.4</v>
      </c>
      <c r="K88" s="42">
        <f t="shared" si="24"/>
        <v>131.60600000000002</v>
      </c>
      <c r="L88" s="42">
        <f t="shared" si="25"/>
        <v>1241.674</v>
      </c>
      <c r="M88" s="44">
        <f t="shared" si="26"/>
        <v>3896.6820000000002</v>
      </c>
      <c r="N88" s="19">
        <f t="shared" si="30"/>
        <v>125.88400000000001</v>
      </c>
      <c r="O88" s="42">
        <f t="shared" si="27"/>
        <v>555.034</v>
      </c>
      <c r="P88" s="42">
        <f t="shared" si="28"/>
        <v>686.64</v>
      </c>
      <c r="Q88" s="44">
        <f t="shared" si="31"/>
        <v>5264.24</v>
      </c>
      <c r="R88" s="58"/>
    </row>
    <row r="89" spans="1:18" ht="12.75">
      <c r="A89" s="18">
        <f t="shared" si="29"/>
        <v>54</v>
      </c>
      <c r="B89" s="100" t="s">
        <v>15</v>
      </c>
      <c r="C89" s="101">
        <v>35</v>
      </c>
      <c r="D89" s="11">
        <v>276.7</v>
      </c>
      <c r="E89" s="42">
        <f t="shared" si="18"/>
        <v>8.301</v>
      </c>
      <c r="F89" s="42">
        <f t="shared" si="19"/>
        <v>66.408</v>
      </c>
      <c r="G89" s="42">
        <f t="shared" si="20"/>
        <v>135.583</v>
      </c>
      <c r="H89" s="49">
        <f t="shared" si="21"/>
        <v>398.448</v>
      </c>
      <c r="I89" s="42">
        <f t="shared" si="22"/>
        <v>58.10699999999999</v>
      </c>
      <c r="J89" s="42">
        <f t="shared" si="23"/>
        <v>553.4</v>
      </c>
      <c r="K89" s="42">
        <f t="shared" si="24"/>
        <v>63.641</v>
      </c>
      <c r="L89" s="42">
        <f t="shared" si="25"/>
        <v>600.439</v>
      </c>
      <c r="M89" s="44">
        <f t="shared" si="26"/>
        <v>1884.3269999999998</v>
      </c>
      <c r="N89" s="19">
        <f t="shared" si="30"/>
        <v>60.873999999999995</v>
      </c>
      <c r="O89" s="42">
        <f t="shared" si="27"/>
        <v>268.399</v>
      </c>
      <c r="P89" s="42">
        <f t="shared" si="28"/>
        <v>332.03999999999996</v>
      </c>
      <c r="Q89" s="44">
        <f t="shared" si="31"/>
        <v>2545.64</v>
      </c>
      <c r="R89" s="58"/>
    </row>
    <row r="90" spans="1:18" ht="12.75">
      <c r="A90" s="18">
        <f t="shared" si="29"/>
        <v>55</v>
      </c>
      <c r="B90" s="100" t="s">
        <v>15</v>
      </c>
      <c r="C90" s="101">
        <v>37</v>
      </c>
      <c r="D90" s="11">
        <v>542.2</v>
      </c>
      <c r="E90" s="42">
        <f t="shared" si="18"/>
        <v>16.266000000000002</v>
      </c>
      <c r="F90" s="42">
        <f t="shared" si="19"/>
        <v>130.12800000000001</v>
      </c>
      <c r="G90" s="42">
        <f t="shared" si="20"/>
        <v>265.678</v>
      </c>
      <c r="H90" s="49">
        <f t="shared" si="21"/>
        <v>780.768</v>
      </c>
      <c r="I90" s="42">
        <f t="shared" si="22"/>
        <v>113.86200000000001</v>
      </c>
      <c r="J90" s="42">
        <f t="shared" si="23"/>
        <v>1084.4</v>
      </c>
      <c r="K90" s="42">
        <f t="shared" si="24"/>
        <v>124.70600000000002</v>
      </c>
      <c r="L90" s="42">
        <f t="shared" si="25"/>
        <v>1176.574</v>
      </c>
      <c r="M90" s="44">
        <f t="shared" si="26"/>
        <v>3692.3820000000005</v>
      </c>
      <c r="N90" s="19">
        <f t="shared" si="30"/>
        <v>119.284</v>
      </c>
      <c r="O90" s="42">
        <f t="shared" si="27"/>
        <v>525.9340000000001</v>
      </c>
      <c r="P90" s="42">
        <f t="shared" si="28"/>
        <v>650.64</v>
      </c>
      <c r="Q90" s="44">
        <f t="shared" si="31"/>
        <v>4988.24</v>
      </c>
      <c r="R90" s="58"/>
    </row>
    <row r="91" spans="1:18" ht="12.75">
      <c r="A91" s="18">
        <f t="shared" si="29"/>
        <v>56</v>
      </c>
      <c r="B91" s="102" t="s">
        <v>18</v>
      </c>
      <c r="C91" s="103">
        <v>4</v>
      </c>
      <c r="D91" s="11">
        <v>351.3</v>
      </c>
      <c r="E91" s="42">
        <f t="shared" si="18"/>
        <v>10.539</v>
      </c>
      <c r="F91" s="42">
        <f t="shared" si="19"/>
        <v>84.312</v>
      </c>
      <c r="G91" s="42">
        <f t="shared" si="20"/>
        <v>172.137</v>
      </c>
      <c r="H91" s="49">
        <f t="shared" si="21"/>
        <v>505.872</v>
      </c>
      <c r="I91" s="42">
        <f t="shared" si="22"/>
        <v>73.773</v>
      </c>
      <c r="J91" s="42">
        <f t="shared" si="23"/>
        <v>702.6</v>
      </c>
      <c r="K91" s="42">
        <f t="shared" si="24"/>
        <v>80.799</v>
      </c>
      <c r="L91" s="42">
        <f t="shared" si="25"/>
        <v>762.321</v>
      </c>
      <c r="M91" s="44">
        <f t="shared" si="26"/>
        <v>2392.353</v>
      </c>
      <c r="N91" s="50">
        <v>0</v>
      </c>
      <c r="O91" s="42">
        <f t="shared" si="27"/>
        <v>340.761</v>
      </c>
      <c r="P91" s="42">
        <f t="shared" si="28"/>
        <v>421.56</v>
      </c>
      <c r="Q91" s="44">
        <f t="shared" si="31"/>
        <v>3231.96</v>
      </c>
      <c r="R91" s="58">
        <f>(D91*0.22)</f>
        <v>77.286</v>
      </c>
    </row>
    <row r="92" spans="1:18" ht="12.75">
      <c r="A92" s="18">
        <f t="shared" si="29"/>
        <v>57</v>
      </c>
      <c r="B92" s="100" t="s">
        <v>22</v>
      </c>
      <c r="C92" s="101" t="s">
        <v>59</v>
      </c>
      <c r="D92" s="11">
        <v>334.1</v>
      </c>
      <c r="E92" s="42">
        <f t="shared" si="18"/>
        <v>10.023</v>
      </c>
      <c r="F92" s="42">
        <f t="shared" si="19"/>
        <v>80.184</v>
      </c>
      <c r="G92" s="42">
        <f t="shared" si="20"/>
        <v>163.709</v>
      </c>
      <c r="H92" s="49">
        <f t="shared" si="21"/>
        <v>481.10400000000004</v>
      </c>
      <c r="I92" s="42">
        <f t="shared" si="22"/>
        <v>70.161</v>
      </c>
      <c r="J92" s="42">
        <f t="shared" si="23"/>
        <v>668.2</v>
      </c>
      <c r="K92" s="42">
        <f t="shared" si="24"/>
        <v>76.843</v>
      </c>
      <c r="L92" s="42">
        <f t="shared" si="25"/>
        <v>724.9970000000001</v>
      </c>
      <c r="M92" s="44">
        <f t="shared" si="26"/>
        <v>2275.2210000000005</v>
      </c>
      <c r="N92" s="19">
        <f t="shared" si="30"/>
        <v>73.50200000000001</v>
      </c>
      <c r="O92" s="42">
        <f t="shared" si="27"/>
        <v>324.077</v>
      </c>
      <c r="P92" s="42">
        <f t="shared" si="28"/>
        <v>400.92</v>
      </c>
      <c r="Q92" s="44">
        <f t="shared" si="31"/>
        <v>3073.72</v>
      </c>
      <c r="R92" s="58"/>
    </row>
    <row r="93" spans="1:18" ht="12.75">
      <c r="A93" s="18">
        <f t="shared" si="29"/>
        <v>58</v>
      </c>
      <c r="B93" s="100" t="s">
        <v>22</v>
      </c>
      <c r="C93" s="101" t="s">
        <v>58</v>
      </c>
      <c r="D93" s="11">
        <v>249.2</v>
      </c>
      <c r="E93" s="42">
        <f t="shared" si="18"/>
        <v>7.475999999999999</v>
      </c>
      <c r="F93" s="42">
        <f t="shared" si="19"/>
        <v>59.80799999999999</v>
      </c>
      <c r="G93" s="50">
        <v>0</v>
      </c>
      <c r="H93" s="51">
        <v>0</v>
      </c>
      <c r="I93" s="42">
        <f t="shared" si="22"/>
        <v>52.331999999999994</v>
      </c>
      <c r="J93" s="42">
        <f t="shared" si="23"/>
        <v>498.4</v>
      </c>
      <c r="K93" s="42">
        <f t="shared" si="24"/>
        <v>57.316</v>
      </c>
      <c r="L93" s="42">
        <f t="shared" si="25"/>
        <v>540.764</v>
      </c>
      <c r="M93" s="44">
        <f t="shared" si="26"/>
        <v>1216.096</v>
      </c>
      <c r="N93" s="19">
        <f t="shared" si="30"/>
        <v>54.824</v>
      </c>
      <c r="O93" s="42">
        <f t="shared" si="27"/>
        <v>241.724</v>
      </c>
      <c r="P93" s="42">
        <f t="shared" si="28"/>
        <v>299.03999999999996</v>
      </c>
      <c r="Q93" s="44">
        <f t="shared" si="31"/>
        <v>2292.64</v>
      </c>
      <c r="R93" s="58">
        <f>(D93*0.49)+(D93*1.44)</f>
        <v>480.95599999999996</v>
      </c>
    </row>
    <row r="94" spans="1:18" ht="12.75">
      <c r="A94" s="18">
        <f t="shared" si="29"/>
        <v>59</v>
      </c>
      <c r="B94" s="100" t="s">
        <v>22</v>
      </c>
      <c r="C94" s="101" t="s">
        <v>54</v>
      </c>
      <c r="D94" s="11">
        <v>343.5</v>
      </c>
      <c r="E94" s="42">
        <f t="shared" si="18"/>
        <v>10.305</v>
      </c>
      <c r="F94" s="42">
        <f t="shared" si="19"/>
        <v>82.44</v>
      </c>
      <c r="G94" s="42">
        <f t="shared" si="20"/>
        <v>168.315</v>
      </c>
      <c r="H94" s="49">
        <f t="shared" si="21"/>
        <v>494.64</v>
      </c>
      <c r="I94" s="42">
        <f t="shared" si="22"/>
        <v>72.13499999999999</v>
      </c>
      <c r="J94" s="42">
        <f t="shared" si="23"/>
        <v>687</v>
      </c>
      <c r="K94" s="42">
        <f t="shared" si="24"/>
        <v>79.00500000000001</v>
      </c>
      <c r="L94" s="42">
        <f t="shared" si="25"/>
        <v>745.395</v>
      </c>
      <c r="M94" s="44">
        <f t="shared" si="26"/>
        <v>2339.235</v>
      </c>
      <c r="N94" s="19">
        <f t="shared" si="30"/>
        <v>75.57000000000001</v>
      </c>
      <c r="O94" s="42">
        <f t="shared" si="27"/>
        <v>333.195</v>
      </c>
      <c r="P94" s="42">
        <f t="shared" si="28"/>
        <v>412.2</v>
      </c>
      <c r="Q94" s="44">
        <f t="shared" si="31"/>
        <v>3160.2</v>
      </c>
      <c r="R94" s="58"/>
    </row>
    <row r="95" spans="1:18" ht="12.75">
      <c r="A95" s="18">
        <f t="shared" si="29"/>
        <v>60</v>
      </c>
      <c r="B95" s="100" t="s">
        <v>21</v>
      </c>
      <c r="C95" s="101">
        <v>1</v>
      </c>
      <c r="D95" s="11">
        <v>419.8</v>
      </c>
      <c r="E95" s="42">
        <f t="shared" si="18"/>
        <v>12.594</v>
      </c>
      <c r="F95" s="42">
        <f t="shared" si="19"/>
        <v>100.752</v>
      </c>
      <c r="G95" s="50">
        <v>0</v>
      </c>
      <c r="H95" s="49">
        <f t="shared" si="21"/>
        <v>604.512</v>
      </c>
      <c r="I95" s="42">
        <f t="shared" si="22"/>
        <v>88.158</v>
      </c>
      <c r="J95" s="42">
        <f t="shared" si="23"/>
        <v>839.6</v>
      </c>
      <c r="K95" s="42">
        <f t="shared" si="24"/>
        <v>96.554</v>
      </c>
      <c r="L95" s="42">
        <f t="shared" si="25"/>
        <v>910.966</v>
      </c>
      <c r="M95" s="44">
        <f t="shared" si="26"/>
        <v>2653.136</v>
      </c>
      <c r="N95" s="19">
        <f t="shared" si="30"/>
        <v>92.35600000000001</v>
      </c>
      <c r="O95" s="42">
        <f t="shared" si="27"/>
        <v>407.206</v>
      </c>
      <c r="P95" s="42">
        <f t="shared" si="28"/>
        <v>503.76</v>
      </c>
      <c r="Q95" s="44">
        <f t="shared" si="31"/>
        <v>3862.16</v>
      </c>
      <c r="R95" s="58">
        <f>(D95*0.49)</f>
        <v>205.702</v>
      </c>
    </row>
    <row r="96" spans="1:18" ht="12.75">
      <c r="A96" s="18">
        <f t="shared" si="29"/>
        <v>61</v>
      </c>
      <c r="B96" s="100" t="s">
        <v>22</v>
      </c>
      <c r="C96" s="101">
        <v>58</v>
      </c>
      <c r="D96" s="11">
        <v>251.9</v>
      </c>
      <c r="E96" s="42">
        <f t="shared" si="18"/>
        <v>7.5569999999999995</v>
      </c>
      <c r="F96" s="42">
        <f t="shared" si="19"/>
        <v>60.455999999999996</v>
      </c>
      <c r="G96" s="50">
        <v>0</v>
      </c>
      <c r="H96" s="51">
        <v>0</v>
      </c>
      <c r="I96" s="42">
        <f t="shared" si="22"/>
        <v>52.899</v>
      </c>
      <c r="J96" s="42">
        <f t="shared" si="23"/>
        <v>503.8</v>
      </c>
      <c r="K96" s="42">
        <f t="shared" si="24"/>
        <v>57.937000000000005</v>
      </c>
      <c r="L96" s="42">
        <f t="shared" si="25"/>
        <v>546.623</v>
      </c>
      <c r="M96" s="44">
        <f t="shared" si="26"/>
        <v>1229.272</v>
      </c>
      <c r="N96" s="50">
        <v>0</v>
      </c>
      <c r="O96" s="42">
        <f t="shared" si="27"/>
        <v>244.343</v>
      </c>
      <c r="P96" s="42">
        <f t="shared" si="28"/>
        <v>302.28</v>
      </c>
      <c r="Q96" s="44">
        <f t="shared" si="31"/>
        <v>2317.48</v>
      </c>
      <c r="R96" s="58">
        <f>(D96*0.49)+(D96*1.44)+(D96*0.22)</f>
        <v>541.5849999999999</v>
      </c>
    </row>
    <row r="97" spans="1:18" ht="12.75">
      <c r="A97" s="18">
        <f t="shared" si="29"/>
        <v>62</v>
      </c>
      <c r="B97" s="102" t="s">
        <v>30</v>
      </c>
      <c r="C97" s="103">
        <v>150</v>
      </c>
      <c r="D97" s="11">
        <v>2731.7</v>
      </c>
      <c r="E97" s="42">
        <f t="shared" si="18"/>
        <v>81.951</v>
      </c>
      <c r="F97" s="42">
        <f aca="true" t="shared" si="32" ref="F97:F103">D97*F$77</f>
        <v>655.608</v>
      </c>
      <c r="G97" s="42">
        <f aca="true" t="shared" si="33" ref="G97:G103">D97*G$77</f>
        <v>1338.533</v>
      </c>
      <c r="H97" s="49">
        <f t="shared" si="21"/>
        <v>3933.6479999999997</v>
      </c>
      <c r="I97" s="42">
        <f t="shared" si="22"/>
        <v>573.6569999999999</v>
      </c>
      <c r="J97" s="42">
        <f t="shared" si="23"/>
        <v>5463.4</v>
      </c>
      <c r="K97" s="42">
        <f t="shared" si="24"/>
        <v>628.2909999999999</v>
      </c>
      <c r="L97" s="42">
        <f t="shared" si="25"/>
        <v>5927.789</v>
      </c>
      <c r="M97" s="44">
        <f t="shared" si="26"/>
        <v>18602.876999999997</v>
      </c>
      <c r="N97" s="19">
        <f t="shared" si="30"/>
        <v>600.9739999999999</v>
      </c>
      <c r="O97" s="42">
        <f t="shared" si="27"/>
        <v>2649.749</v>
      </c>
      <c r="P97" s="42">
        <f t="shared" si="28"/>
        <v>3278.0399999999995</v>
      </c>
      <c r="Q97" s="44">
        <f t="shared" si="31"/>
        <v>25131.639999999996</v>
      </c>
      <c r="R97" s="58"/>
    </row>
    <row r="98" spans="1:18" ht="12.75">
      <c r="A98" s="18">
        <f t="shared" si="29"/>
        <v>63</v>
      </c>
      <c r="B98" s="100" t="s">
        <v>22</v>
      </c>
      <c r="C98" s="101" t="s">
        <v>46</v>
      </c>
      <c r="D98" s="11">
        <v>308.9</v>
      </c>
      <c r="E98" s="42">
        <f>D98*E$77</f>
        <v>9.267</v>
      </c>
      <c r="F98" s="42">
        <f t="shared" si="32"/>
        <v>74.136</v>
      </c>
      <c r="G98" s="42">
        <f t="shared" si="33"/>
        <v>151.361</v>
      </c>
      <c r="H98" s="49">
        <f t="shared" si="21"/>
        <v>444.816</v>
      </c>
      <c r="I98" s="42">
        <f t="shared" si="22"/>
        <v>64.869</v>
      </c>
      <c r="J98" s="42">
        <f t="shared" si="23"/>
        <v>617.8</v>
      </c>
      <c r="K98" s="42">
        <f t="shared" si="24"/>
        <v>71.047</v>
      </c>
      <c r="L98" s="42">
        <f t="shared" si="25"/>
        <v>670.3129999999999</v>
      </c>
      <c r="M98" s="44">
        <f t="shared" si="26"/>
        <v>2103.6089999999995</v>
      </c>
      <c r="N98" s="19">
        <f t="shared" si="30"/>
        <v>67.958</v>
      </c>
      <c r="O98" s="42">
        <f t="shared" si="27"/>
        <v>299.633</v>
      </c>
      <c r="P98" s="42">
        <f t="shared" si="28"/>
        <v>370.67999999999995</v>
      </c>
      <c r="Q98" s="44">
        <f t="shared" si="31"/>
        <v>2841.8799999999997</v>
      </c>
      <c r="R98" s="58"/>
    </row>
    <row r="99" spans="1:18" ht="12.75">
      <c r="A99" s="18">
        <f t="shared" si="29"/>
        <v>64</v>
      </c>
      <c r="B99" s="100" t="s">
        <v>22</v>
      </c>
      <c r="C99" s="101">
        <v>4</v>
      </c>
      <c r="D99" s="11">
        <v>691.4</v>
      </c>
      <c r="E99" s="42">
        <f t="shared" si="18"/>
        <v>20.741999999999997</v>
      </c>
      <c r="F99" s="42">
        <f t="shared" si="32"/>
        <v>165.93599999999998</v>
      </c>
      <c r="G99" s="42">
        <f t="shared" si="33"/>
        <v>338.786</v>
      </c>
      <c r="H99" s="49">
        <f t="shared" si="21"/>
        <v>995.616</v>
      </c>
      <c r="I99" s="42">
        <f t="shared" si="22"/>
        <v>145.194</v>
      </c>
      <c r="J99" s="42">
        <f t="shared" si="23"/>
        <v>1382.8</v>
      </c>
      <c r="K99" s="42">
        <f t="shared" si="24"/>
        <v>159.022</v>
      </c>
      <c r="L99" s="42">
        <f t="shared" si="25"/>
        <v>1500.338</v>
      </c>
      <c r="M99" s="44">
        <f t="shared" si="26"/>
        <v>4708.433999999999</v>
      </c>
      <c r="N99" s="19">
        <f t="shared" si="30"/>
        <v>152.108</v>
      </c>
      <c r="O99" s="42">
        <f t="shared" si="27"/>
        <v>670.658</v>
      </c>
      <c r="P99" s="42">
        <f t="shared" si="28"/>
        <v>829.68</v>
      </c>
      <c r="Q99" s="44">
        <f t="shared" si="31"/>
        <v>6360.879999999999</v>
      </c>
      <c r="R99" s="58"/>
    </row>
    <row r="100" spans="1:18" ht="12.75">
      <c r="A100" s="18">
        <f t="shared" si="29"/>
        <v>65</v>
      </c>
      <c r="B100" s="100" t="s">
        <v>22</v>
      </c>
      <c r="C100" s="101" t="s">
        <v>51</v>
      </c>
      <c r="D100" s="11">
        <v>141.7</v>
      </c>
      <c r="E100" s="42">
        <f t="shared" si="18"/>
        <v>4.2509999999999994</v>
      </c>
      <c r="F100" s="42">
        <f t="shared" si="32"/>
        <v>34.007999999999996</v>
      </c>
      <c r="G100" s="50">
        <v>0</v>
      </c>
      <c r="H100" s="51">
        <v>0</v>
      </c>
      <c r="I100" s="42">
        <f t="shared" si="22"/>
        <v>29.756999999999998</v>
      </c>
      <c r="J100" s="42">
        <f t="shared" si="23"/>
        <v>283.4</v>
      </c>
      <c r="K100" s="42">
        <f t="shared" si="24"/>
        <v>32.591</v>
      </c>
      <c r="L100" s="42">
        <f t="shared" si="25"/>
        <v>307.489</v>
      </c>
      <c r="M100" s="44">
        <f t="shared" si="26"/>
        <v>691.4959999999999</v>
      </c>
      <c r="N100" s="19">
        <v>0</v>
      </c>
      <c r="O100" s="42">
        <f t="shared" si="27"/>
        <v>137.44899999999998</v>
      </c>
      <c r="P100" s="42">
        <f t="shared" si="28"/>
        <v>170.04</v>
      </c>
      <c r="Q100" s="44">
        <f t="shared" si="31"/>
        <v>1303.6399999999999</v>
      </c>
      <c r="R100" s="58">
        <f>(D100*0.49)+(D100*1.44)+(D100*0.22)</f>
        <v>304.655</v>
      </c>
    </row>
    <row r="101" spans="1:18" ht="12.75">
      <c r="A101" s="18">
        <f t="shared" si="29"/>
        <v>66</v>
      </c>
      <c r="B101" s="100" t="s">
        <v>22</v>
      </c>
      <c r="C101" s="101" t="s">
        <v>50</v>
      </c>
      <c r="D101" s="11">
        <v>329</v>
      </c>
      <c r="E101" s="42">
        <f t="shared" si="18"/>
        <v>9.87</v>
      </c>
      <c r="F101" s="42">
        <f t="shared" si="32"/>
        <v>78.96</v>
      </c>
      <c r="G101" s="42">
        <f t="shared" si="33"/>
        <v>161.21</v>
      </c>
      <c r="H101" s="49">
        <f t="shared" si="21"/>
        <v>473.76</v>
      </c>
      <c r="I101" s="42">
        <f t="shared" si="22"/>
        <v>69.09</v>
      </c>
      <c r="J101" s="42">
        <f t="shared" si="23"/>
        <v>658</v>
      </c>
      <c r="K101" s="42">
        <f t="shared" si="24"/>
        <v>75.67</v>
      </c>
      <c r="L101" s="42">
        <f t="shared" si="25"/>
        <v>713.93</v>
      </c>
      <c r="M101" s="44">
        <f t="shared" si="26"/>
        <v>2240.49</v>
      </c>
      <c r="N101" s="19">
        <f t="shared" si="30"/>
        <v>72.38</v>
      </c>
      <c r="O101" s="42">
        <f t="shared" si="27"/>
        <v>319.13</v>
      </c>
      <c r="P101" s="42">
        <f t="shared" si="28"/>
        <v>394.8</v>
      </c>
      <c r="Q101" s="44">
        <f t="shared" si="31"/>
        <v>3026.7999999999997</v>
      </c>
      <c r="R101" s="58"/>
    </row>
    <row r="102" spans="1:18" ht="12.75">
      <c r="A102" s="18">
        <f t="shared" si="29"/>
        <v>67</v>
      </c>
      <c r="B102" s="100" t="s">
        <v>22</v>
      </c>
      <c r="C102" s="101">
        <v>7</v>
      </c>
      <c r="D102" s="11">
        <v>563.35</v>
      </c>
      <c r="E102" s="42">
        <f t="shared" si="18"/>
        <v>16.9005</v>
      </c>
      <c r="F102" s="42">
        <f t="shared" si="32"/>
        <v>135.204</v>
      </c>
      <c r="G102" s="42">
        <f t="shared" si="33"/>
        <v>276.0415</v>
      </c>
      <c r="H102" s="49">
        <f t="shared" si="21"/>
        <v>811.224</v>
      </c>
      <c r="I102" s="42">
        <f t="shared" si="22"/>
        <v>118.3035</v>
      </c>
      <c r="J102" s="42">
        <f t="shared" si="23"/>
        <v>1126.7</v>
      </c>
      <c r="K102" s="42">
        <f t="shared" si="24"/>
        <v>129.5705</v>
      </c>
      <c r="L102" s="42">
        <f t="shared" si="25"/>
        <v>1222.4695</v>
      </c>
      <c r="M102" s="44">
        <f t="shared" si="26"/>
        <v>3836.4134999999997</v>
      </c>
      <c r="N102" s="19">
        <f t="shared" si="30"/>
        <v>123.93700000000001</v>
      </c>
      <c r="O102" s="42">
        <f t="shared" si="27"/>
        <v>546.4495000000001</v>
      </c>
      <c r="P102" s="42">
        <f t="shared" si="28"/>
        <v>676.02</v>
      </c>
      <c r="Q102" s="44">
        <f t="shared" si="31"/>
        <v>5182.82</v>
      </c>
      <c r="R102" s="58"/>
    </row>
    <row r="103" spans="1:18" ht="12.75">
      <c r="A103" s="18">
        <f t="shared" si="29"/>
        <v>68</v>
      </c>
      <c r="B103" s="100" t="s">
        <v>22</v>
      </c>
      <c r="C103" s="101">
        <v>8</v>
      </c>
      <c r="D103" s="11">
        <v>334.9</v>
      </c>
      <c r="E103" s="42">
        <f t="shared" si="18"/>
        <v>10.046999999999999</v>
      </c>
      <c r="F103" s="42">
        <f t="shared" si="32"/>
        <v>80.37599999999999</v>
      </c>
      <c r="G103" s="42">
        <f t="shared" si="33"/>
        <v>164.101</v>
      </c>
      <c r="H103" s="49">
        <f t="shared" si="21"/>
        <v>482.256</v>
      </c>
      <c r="I103" s="42">
        <f t="shared" si="22"/>
        <v>70.329</v>
      </c>
      <c r="J103" s="42">
        <f t="shared" si="23"/>
        <v>669.8</v>
      </c>
      <c r="K103" s="42">
        <f t="shared" si="24"/>
        <v>77.027</v>
      </c>
      <c r="L103" s="42">
        <f t="shared" si="25"/>
        <v>726.733</v>
      </c>
      <c r="M103" s="44">
        <f t="shared" si="26"/>
        <v>2280.669</v>
      </c>
      <c r="N103" s="19">
        <f t="shared" si="30"/>
        <v>73.678</v>
      </c>
      <c r="O103" s="42">
        <f t="shared" si="27"/>
        <v>324.85299999999995</v>
      </c>
      <c r="P103" s="42">
        <f t="shared" si="28"/>
        <v>401.87999999999994</v>
      </c>
      <c r="Q103" s="44">
        <f t="shared" si="31"/>
        <v>3081.0799999999995</v>
      </c>
      <c r="R103" s="58"/>
    </row>
    <row r="104" spans="1:18" ht="12.75">
      <c r="A104" s="18"/>
      <c r="B104" s="3"/>
      <c r="C104" s="4"/>
      <c r="D104" s="11"/>
      <c r="E104" s="42"/>
      <c r="F104" s="50"/>
      <c r="G104" s="42"/>
      <c r="H104" s="49"/>
      <c r="I104" s="42"/>
      <c r="J104" s="42"/>
      <c r="K104" s="42"/>
      <c r="L104" s="19"/>
      <c r="M104" s="44"/>
      <c r="N104" s="42"/>
      <c r="O104" s="42"/>
      <c r="P104" s="53"/>
      <c r="Q104" s="19"/>
      <c r="R104" s="58"/>
    </row>
    <row r="105" spans="1:18" ht="12.75">
      <c r="A105" s="18"/>
      <c r="B105" s="3" t="s">
        <v>41</v>
      </c>
      <c r="C105" s="4"/>
      <c r="D105" s="84">
        <f aca="true" t="shared" si="34" ref="D105:M105">SUM(D78:D104)</f>
        <v>14676.05</v>
      </c>
      <c r="E105" s="52">
        <f t="shared" si="34"/>
        <v>440.2815</v>
      </c>
      <c r="F105" s="52">
        <f t="shared" si="34"/>
        <v>3522.252</v>
      </c>
      <c r="G105" s="52">
        <f t="shared" si="34"/>
        <v>6670.5905</v>
      </c>
      <c r="H105" s="43">
        <f t="shared" si="34"/>
        <v>20207.879999999997</v>
      </c>
      <c r="I105" s="43">
        <f t="shared" si="34"/>
        <v>3081.9705000000004</v>
      </c>
      <c r="J105" s="44">
        <f t="shared" si="34"/>
        <v>29352.1</v>
      </c>
      <c r="K105" s="44">
        <f t="shared" si="34"/>
        <v>3375.4915</v>
      </c>
      <c r="L105" s="44">
        <f t="shared" si="34"/>
        <v>31847.028499999997</v>
      </c>
      <c r="M105" s="44">
        <f t="shared" si="34"/>
        <v>98497.59449999996</v>
      </c>
      <c r="N105" s="42">
        <f>SUM(N78:N103)</f>
        <v>2979.163</v>
      </c>
      <c r="O105" s="42">
        <f>SUM(O78:O103)</f>
        <v>14235.7685</v>
      </c>
      <c r="P105" s="53">
        <f>SUM(P78:P103)</f>
        <v>17611.260000000006</v>
      </c>
      <c r="Q105" s="44">
        <f>SUM(Q78:Q103)-R105</f>
        <v>133323.786</v>
      </c>
      <c r="R105" s="44">
        <f>SUM(R78:R104)</f>
        <v>1695.874</v>
      </c>
    </row>
    <row r="106" spans="1:19" ht="12.75">
      <c r="A106" s="18"/>
      <c r="B106" s="3"/>
      <c r="C106" s="4"/>
      <c r="D106" s="84"/>
      <c r="E106" s="52"/>
      <c r="F106" s="52"/>
      <c r="G106" s="52"/>
      <c r="H106" s="43"/>
      <c r="I106" s="43"/>
      <c r="J106" s="44"/>
      <c r="K106" s="44"/>
      <c r="L106" s="44"/>
      <c r="M106" s="45">
        <f>SUM(E105+F105+G105+H105+I105+J105+K105+L105)</f>
        <v>98497.59449999999</v>
      </c>
      <c r="N106" s="42"/>
      <c r="O106" s="42"/>
      <c r="P106" s="53"/>
      <c r="Q106" s="45">
        <f>SUM(M106+N105+O105+P105)</f>
        <v>133323.786</v>
      </c>
      <c r="R106" s="44"/>
      <c r="S106" s="149"/>
    </row>
    <row r="107" spans="1:18" ht="12.75">
      <c r="A107" s="18"/>
      <c r="B107" s="3"/>
      <c r="C107" s="4"/>
      <c r="D107" s="84"/>
      <c r="E107" s="52"/>
      <c r="F107" s="52"/>
      <c r="G107" s="52"/>
      <c r="H107" s="43"/>
      <c r="I107" s="43"/>
      <c r="J107" s="44"/>
      <c r="K107" s="44"/>
      <c r="L107" s="44"/>
      <c r="M107" s="44"/>
      <c r="N107" s="42"/>
      <c r="O107" s="42"/>
      <c r="P107" s="53"/>
      <c r="Q107" s="45"/>
      <c r="R107" s="1"/>
    </row>
    <row r="108" spans="1:18" ht="12.75">
      <c r="A108" s="18"/>
      <c r="B108" s="3"/>
      <c r="C108" s="4"/>
      <c r="D108" s="84"/>
      <c r="E108" s="52"/>
      <c r="F108" s="52"/>
      <c r="G108" s="52"/>
      <c r="H108" s="43"/>
      <c r="I108" s="43"/>
      <c r="J108" s="44"/>
      <c r="K108" s="44"/>
      <c r="L108" s="44"/>
      <c r="M108" s="44"/>
      <c r="N108" s="42"/>
      <c r="O108" s="42"/>
      <c r="P108" s="53"/>
      <c r="Q108" s="44"/>
      <c r="R108" s="1"/>
    </row>
    <row r="109" spans="1:18" ht="12.75">
      <c r="A109" s="18"/>
      <c r="B109" s="3"/>
      <c r="C109" s="4"/>
      <c r="D109" s="84"/>
      <c r="E109" s="52"/>
      <c r="F109" s="52"/>
      <c r="G109" s="52"/>
      <c r="H109" s="43"/>
      <c r="I109" s="43"/>
      <c r="J109" s="44"/>
      <c r="K109" s="44"/>
      <c r="L109" s="44"/>
      <c r="M109" s="44"/>
      <c r="N109" s="42"/>
      <c r="O109" s="42"/>
      <c r="P109" s="53"/>
      <c r="Q109" s="44"/>
      <c r="R109" s="1"/>
    </row>
    <row r="110" spans="1:18" ht="12.75">
      <c r="A110" s="18"/>
      <c r="B110" s="3"/>
      <c r="C110" s="4"/>
      <c r="D110" s="11" t="s">
        <v>79</v>
      </c>
      <c r="E110" s="42" t="s">
        <v>75</v>
      </c>
      <c r="F110" s="42" t="s">
        <v>68</v>
      </c>
      <c r="G110" s="42" t="s">
        <v>69</v>
      </c>
      <c r="H110" s="49" t="s">
        <v>70</v>
      </c>
      <c r="I110" s="42" t="s">
        <v>71</v>
      </c>
      <c r="J110" s="42" t="s">
        <v>38</v>
      </c>
      <c r="K110" s="19" t="s">
        <v>72</v>
      </c>
      <c r="L110" s="42" t="s">
        <v>73</v>
      </c>
      <c r="M110" s="44" t="s">
        <v>77</v>
      </c>
      <c r="N110" s="19" t="s">
        <v>42</v>
      </c>
      <c r="O110" s="42" t="s">
        <v>43</v>
      </c>
      <c r="P110" s="42" t="s">
        <v>74</v>
      </c>
      <c r="Q110" s="42" t="s">
        <v>76</v>
      </c>
      <c r="R110" s="1"/>
    </row>
    <row r="111" spans="1:18" ht="12.75">
      <c r="A111" s="23">
        <v>1</v>
      </c>
      <c r="B111" s="5">
        <v>2</v>
      </c>
      <c r="C111" s="6">
        <v>3</v>
      </c>
      <c r="D111" s="54">
        <v>4</v>
      </c>
      <c r="E111" s="59">
        <v>5</v>
      </c>
      <c r="F111" s="59">
        <v>6</v>
      </c>
      <c r="G111" s="59">
        <v>7</v>
      </c>
      <c r="H111" s="59">
        <v>8</v>
      </c>
      <c r="I111" s="59">
        <v>9</v>
      </c>
      <c r="J111" s="59">
        <v>10</v>
      </c>
      <c r="K111" s="59">
        <v>11</v>
      </c>
      <c r="L111" s="59">
        <v>12</v>
      </c>
      <c r="M111" s="43">
        <v>13</v>
      </c>
      <c r="N111" s="60">
        <v>14</v>
      </c>
      <c r="O111" s="60">
        <v>15</v>
      </c>
      <c r="P111" s="61">
        <v>16</v>
      </c>
      <c r="Q111" s="62">
        <v>17</v>
      </c>
      <c r="R111" s="1"/>
    </row>
    <row r="112" spans="1:18" ht="15.75">
      <c r="A112" s="18"/>
      <c r="B112" s="3"/>
      <c r="C112" s="4"/>
      <c r="D112" s="11"/>
      <c r="E112" s="42"/>
      <c r="F112" s="42"/>
      <c r="G112" s="173" t="s">
        <v>82</v>
      </c>
      <c r="H112" s="174"/>
      <c r="I112" s="174"/>
      <c r="J112" s="174"/>
      <c r="K112" s="174"/>
      <c r="L112" s="174"/>
      <c r="M112" s="174"/>
      <c r="N112" s="174"/>
      <c r="O112" s="174"/>
      <c r="P112" s="175"/>
      <c r="Q112" s="49"/>
      <c r="R112" s="58"/>
    </row>
    <row r="113" spans="1:18" ht="12.75">
      <c r="A113" s="18"/>
      <c r="B113" s="3"/>
      <c r="C113" s="4"/>
      <c r="D113" s="11"/>
      <c r="E113" s="70">
        <v>0.03</v>
      </c>
      <c r="F113" s="70">
        <v>0.24</v>
      </c>
      <c r="G113" s="70">
        <v>0.49</v>
      </c>
      <c r="H113" s="70">
        <v>1.44</v>
      </c>
      <c r="I113" s="71">
        <v>0.21</v>
      </c>
      <c r="J113" s="70">
        <v>2</v>
      </c>
      <c r="K113" s="70">
        <v>0.23</v>
      </c>
      <c r="L113" s="70">
        <v>1.57</v>
      </c>
      <c r="M113" s="70">
        <v>6.21</v>
      </c>
      <c r="N113" s="70">
        <v>0.22</v>
      </c>
      <c r="O113" s="70">
        <v>0.97</v>
      </c>
      <c r="P113" s="70">
        <v>1.2</v>
      </c>
      <c r="Q113" s="111">
        <v>8.6</v>
      </c>
      <c r="R113" s="58"/>
    </row>
    <row r="114" spans="1:18" ht="12.75">
      <c r="A114" s="18">
        <v>69</v>
      </c>
      <c r="B114" s="100" t="s">
        <v>3</v>
      </c>
      <c r="C114" s="101">
        <v>28</v>
      </c>
      <c r="D114" s="11">
        <v>409.7</v>
      </c>
      <c r="E114" s="42">
        <f>D114*E$122</f>
        <v>12.290999999999999</v>
      </c>
      <c r="F114" s="42">
        <f>D$114*F113</f>
        <v>98.32799999999999</v>
      </c>
      <c r="G114" s="42">
        <f>D$114*G113</f>
        <v>200.753</v>
      </c>
      <c r="H114" s="42">
        <f>$D114*H113</f>
        <v>589.968</v>
      </c>
      <c r="I114" s="42">
        <f>$D114*I113</f>
        <v>86.03699999999999</v>
      </c>
      <c r="J114" s="42">
        <f>$D114*J113</f>
        <v>819.4</v>
      </c>
      <c r="K114" s="42">
        <f>$D114*K113</f>
        <v>94.231</v>
      </c>
      <c r="L114" s="42">
        <f>$D114*L113</f>
        <v>643.229</v>
      </c>
      <c r="M114" s="44">
        <f>SUM(E114:L114)</f>
        <v>2544.237</v>
      </c>
      <c r="N114" s="28">
        <v>0</v>
      </c>
      <c r="O114" s="42">
        <f>$D114*O113</f>
        <v>397.409</v>
      </c>
      <c r="P114" s="42">
        <f>$D114*P113</f>
        <v>491.64</v>
      </c>
      <c r="Q114" s="44">
        <f>D114*Q113</f>
        <v>3523.4199999999996</v>
      </c>
      <c r="R114" s="58">
        <f>(D114*0.22)</f>
        <v>90.134</v>
      </c>
    </row>
    <row r="115" spans="1:18" ht="12.75">
      <c r="A115" s="18"/>
      <c r="B115" s="3"/>
      <c r="C115" s="4"/>
      <c r="D115" s="11"/>
      <c r="E115" s="42"/>
      <c r="F115" s="42"/>
      <c r="G115" s="42"/>
      <c r="H115" s="42"/>
      <c r="I115" s="42"/>
      <c r="J115" s="42"/>
      <c r="K115" s="42"/>
      <c r="L115" s="19"/>
      <c r="M115" s="43"/>
      <c r="N115" s="49"/>
      <c r="O115" s="37"/>
      <c r="P115" s="78"/>
      <c r="Q115" s="49"/>
      <c r="R115" s="58"/>
    </row>
    <row r="116" spans="1:18" ht="12.75">
      <c r="A116" s="18"/>
      <c r="B116" s="3"/>
      <c r="C116" s="4"/>
      <c r="D116" s="84">
        <f>D114</f>
        <v>409.7</v>
      </c>
      <c r="E116" s="84">
        <f aca="true" t="shared" si="35" ref="E116:R116">E114</f>
        <v>12.290999999999999</v>
      </c>
      <c r="F116" s="84">
        <f t="shared" si="35"/>
        <v>98.32799999999999</v>
      </c>
      <c r="G116" s="84">
        <f t="shared" si="35"/>
        <v>200.753</v>
      </c>
      <c r="H116" s="84">
        <f t="shared" si="35"/>
        <v>589.968</v>
      </c>
      <c r="I116" s="84">
        <f t="shared" si="35"/>
        <v>86.03699999999999</v>
      </c>
      <c r="J116" s="84">
        <f t="shared" si="35"/>
        <v>819.4</v>
      </c>
      <c r="K116" s="84">
        <f t="shared" si="35"/>
        <v>94.231</v>
      </c>
      <c r="L116" s="84">
        <f t="shared" si="35"/>
        <v>643.229</v>
      </c>
      <c r="M116" s="84">
        <f t="shared" si="35"/>
        <v>2544.237</v>
      </c>
      <c r="N116" s="84">
        <f t="shared" si="35"/>
        <v>0</v>
      </c>
      <c r="O116" s="84">
        <f t="shared" si="35"/>
        <v>397.409</v>
      </c>
      <c r="P116" s="84">
        <f t="shared" si="35"/>
        <v>491.64</v>
      </c>
      <c r="Q116" s="84">
        <f>Q114-R116</f>
        <v>3433.2859999999996</v>
      </c>
      <c r="R116" s="84">
        <f t="shared" si="35"/>
        <v>90.134</v>
      </c>
    </row>
    <row r="117" spans="1:18" ht="12.75">
      <c r="A117" s="18"/>
      <c r="B117" s="3"/>
      <c r="C117" s="4"/>
      <c r="D117" s="11"/>
      <c r="E117" s="42"/>
      <c r="F117" s="42"/>
      <c r="G117" s="42"/>
      <c r="H117" s="42"/>
      <c r="I117" s="42"/>
      <c r="J117" s="42"/>
      <c r="K117" s="42"/>
      <c r="L117" s="19"/>
      <c r="M117" s="45">
        <f>SUM(E116+F116+G116+H116+I116+J116+K116+L116)</f>
        <v>2544.237</v>
      </c>
      <c r="N117" s="49"/>
      <c r="O117" s="37"/>
      <c r="P117" s="78"/>
      <c r="Q117" s="45">
        <f>SUM(M117+N116+O116+P116)</f>
        <v>3433.286</v>
      </c>
      <c r="R117" s="189"/>
    </row>
    <row r="118" spans="1:18" ht="12.75">
      <c r="A118" s="18"/>
      <c r="B118" s="3"/>
      <c r="C118" s="4"/>
      <c r="D118" s="11" t="s">
        <v>79</v>
      </c>
      <c r="E118" s="42" t="s">
        <v>75</v>
      </c>
      <c r="F118" s="42" t="s">
        <v>68</v>
      </c>
      <c r="G118" s="42" t="s">
        <v>69</v>
      </c>
      <c r="H118" s="49" t="s">
        <v>70</v>
      </c>
      <c r="I118" s="42" t="s">
        <v>71</v>
      </c>
      <c r="J118" s="42" t="s">
        <v>38</v>
      </c>
      <c r="K118" s="19" t="s">
        <v>72</v>
      </c>
      <c r="L118" s="42" t="s">
        <v>73</v>
      </c>
      <c r="M118" s="44" t="s">
        <v>77</v>
      </c>
      <c r="N118" s="19" t="s">
        <v>42</v>
      </c>
      <c r="O118" s="42" t="s">
        <v>43</v>
      </c>
      <c r="P118" s="42" t="s">
        <v>74</v>
      </c>
      <c r="Q118" s="42" t="s">
        <v>76</v>
      </c>
      <c r="R118" s="189"/>
    </row>
    <row r="119" spans="1:18" ht="12.75">
      <c r="A119" s="23">
        <v>1</v>
      </c>
      <c r="B119" s="5">
        <v>2</v>
      </c>
      <c r="C119" s="6">
        <v>3</v>
      </c>
      <c r="D119" s="54">
        <v>4</v>
      </c>
      <c r="E119" s="59">
        <v>5</v>
      </c>
      <c r="F119" s="59">
        <v>6</v>
      </c>
      <c r="G119" s="59">
        <v>7</v>
      </c>
      <c r="H119" s="59">
        <v>8</v>
      </c>
      <c r="I119" s="59">
        <v>9</v>
      </c>
      <c r="J119" s="59">
        <v>10</v>
      </c>
      <c r="K119" s="59">
        <v>11</v>
      </c>
      <c r="L119" s="59">
        <v>12</v>
      </c>
      <c r="M119" s="43">
        <v>13</v>
      </c>
      <c r="N119" s="60">
        <v>14</v>
      </c>
      <c r="O119" s="60">
        <v>15</v>
      </c>
      <c r="P119" s="61">
        <v>16</v>
      </c>
      <c r="Q119" s="62">
        <v>17</v>
      </c>
      <c r="R119" s="42"/>
    </row>
    <row r="120" spans="1:18" ht="15.75">
      <c r="A120" s="18"/>
      <c r="B120" s="3"/>
      <c r="C120" s="4"/>
      <c r="D120" s="11"/>
      <c r="E120" s="55"/>
      <c r="F120" s="55"/>
      <c r="G120" s="173" t="s">
        <v>66</v>
      </c>
      <c r="H120" s="174"/>
      <c r="I120" s="174"/>
      <c r="J120" s="174"/>
      <c r="K120" s="174"/>
      <c r="L120" s="174"/>
      <c r="M120" s="174"/>
      <c r="N120" s="174"/>
      <c r="O120" s="174"/>
      <c r="P120" s="175"/>
      <c r="Q120" s="49"/>
      <c r="R120" s="42"/>
    </row>
    <row r="121" spans="1:18" ht="12.75">
      <c r="A121" s="18"/>
      <c r="B121" s="3"/>
      <c r="C121" s="4"/>
      <c r="D121" s="11"/>
      <c r="E121" s="82"/>
      <c r="F121" s="82"/>
      <c r="G121" s="82"/>
      <c r="H121" s="82"/>
      <c r="I121" s="83"/>
      <c r="J121" s="73"/>
      <c r="K121" s="73"/>
      <c r="L121" s="73"/>
      <c r="M121" s="74"/>
      <c r="N121" s="75"/>
      <c r="O121" s="73"/>
      <c r="P121" s="73"/>
      <c r="Q121" s="73"/>
      <c r="R121" s="58"/>
    </row>
    <row r="122" spans="1:18" ht="12.75">
      <c r="A122" s="18"/>
      <c r="B122" s="3"/>
      <c r="C122" s="4"/>
      <c r="D122" s="11"/>
      <c r="E122" s="70">
        <v>0.03</v>
      </c>
      <c r="F122" s="70">
        <v>0.24</v>
      </c>
      <c r="G122" s="70">
        <v>0.49</v>
      </c>
      <c r="H122" s="70">
        <v>1.44</v>
      </c>
      <c r="I122" s="71">
        <v>0.21</v>
      </c>
      <c r="J122" s="70">
        <v>2</v>
      </c>
      <c r="K122" s="70">
        <v>0.23</v>
      </c>
      <c r="L122" s="70">
        <v>1.57</v>
      </c>
      <c r="M122" s="70">
        <v>6.21</v>
      </c>
      <c r="N122" s="70">
        <v>0.22</v>
      </c>
      <c r="O122" s="70">
        <v>0.97</v>
      </c>
      <c r="P122" s="70">
        <v>1.2</v>
      </c>
      <c r="Q122" s="72">
        <v>8.6</v>
      </c>
      <c r="R122" s="1"/>
    </row>
    <row r="123" spans="1:18" ht="12.75">
      <c r="A123" s="18">
        <v>70</v>
      </c>
      <c r="B123" s="102" t="s">
        <v>18</v>
      </c>
      <c r="C123" s="103">
        <v>1</v>
      </c>
      <c r="D123" s="11">
        <v>110.3</v>
      </c>
      <c r="E123" s="42">
        <f>D123*E$122</f>
        <v>3.3089999999999997</v>
      </c>
      <c r="F123" s="28">
        <v>0</v>
      </c>
      <c r="G123" s="28">
        <v>0</v>
      </c>
      <c r="H123" s="39">
        <v>0</v>
      </c>
      <c r="I123" s="42">
        <f>D123*I$122</f>
        <v>23.163</v>
      </c>
      <c r="J123" s="42">
        <f>D123*J$122</f>
        <v>220.6</v>
      </c>
      <c r="K123" s="42">
        <f>D123*K$122</f>
        <v>25.369</v>
      </c>
      <c r="L123" s="42">
        <f>D123*L$122</f>
        <v>173.171</v>
      </c>
      <c r="M123" s="113">
        <f>SUM(E123:L123)</f>
        <v>445.612</v>
      </c>
      <c r="N123" s="50">
        <v>0</v>
      </c>
      <c r="O123" s="42">
        <f>D123*O$122</f>
        <v>106.991</v>
      </c>
      <c r="P123" s="42">
        <f>D123*P$122</f>
        <v>132.35999999999999</v>
      </c>
      <c r="Q123" s="44">
        <f>D123*Q$122</f>
        <v>948.5799999999999</v>
      </c>
      <c r="R123" s="58">
        <f>(D123*0.24)+(D123*0.49)+(D123*1.44)+(D123*0.22)</f>
        <v>263.617</v>
      </c>
    </row>
    <row r="124" spans="1:18" ht="12.75">
      <c r="A124" s="18">
        <f>A123+1</f>
        <v>71</v>
      </c>
      <c r="B124" s="102" t="s">
        <v>18</v>
      </c>
      <c r="C124" s="103">
        <v>2</v>
      </c>
      <c r="D124" s="11">
        <v>86.4</v>
      </c>
      <c r="E124" s="42">
        <f>D124*E$122</f>
        <v>2.592</v>
      </c>
      <c r="F124" s="28">
        <v>0</v>
      </c>
      <c r="G124" s="28">
        <v>0</v>
      </c>
      <c r="H124" s="39">
        <v>0</v>
      </c>
      <c r="I124" s="42">
        <f>D124*I$122</f>
        <v>18.144000000000002</v>
      </c>
      <c r="J124" s="42">
        <f>D124*J$122</f>
        <v>172.8</v>
      </c>
      <c r="K124" s="42">
        <f>D124*K$122</f>
        <v>19.872000000000003</v>
      </c>
      <c r="L124" s="42">
        <f>D124*L$122</f>
        <v>135.64800000000002</v>
      </c>
      <c r="M124" s="113">
        <f>SUM(E124:L124)</f>
        <v>349.05600000000004</v>
      </c>
      <c r="N124" s="50">
        <v>0</v>
      </c>
      <c r="O124" s="42">
        <f>D124*O$122</f>
        <v>83.808</v>
      </c>
      <c r="P124" s="42">
        <f>D124*P$122</f>
        <v>103.68</v>
      </c>
      <c r="Q124" s="44">
        <f>D124*Q$122</f>
        <v>743.04</v>
      </c>
      <c r="R124" s="58">
        <f>(D124*0.24)+(D124*0.49)+(D124*1.44)+(D124*0.22)</f>
        <v>206.496</v>
      </c>
    </row>
    <row r="125" spans="1:18" ht="12.75">
      <c r="A125" s="18">
        <f>A124+1</f>
        <v>72</v>
      </c>
      <c r="B125" s="102" t="s">
        <v>18</v>
      </c>
      <c r="C125" s="103">
        <v>3</v>
      </c>
      <c r="D125" s="11">
        <v>48</v>
      </c>
      <c r="E125" s="42">
        <f>D125*E$122</f>
        <v>1.44</v>
      </c>
      <c r="F125" s="28">
        <v>0</v>
      </c>
      <c r="G125" s="28">
        <v>0</v>
      </c>
      <c r="H125" s="39">
        <v>0</v>
      </c>
      <c r="I125" s="42">
        <f>D125*I$122</f>
        <v>10.08</v>
      </c>
      <c r="J125" s="42">
        <f>D125*J$122</f>
        <v>96</v>
      </c>
      <c r="K125" s="42">
        <f>D125*K$122</f>
        <v>11.040000000000001</v>
      </c>
      <c r="L125" s="42">
        <f>D125*L$122</f>
        <v>75.36</v>
      </c>
      <c r="M125" s="113">
        <f>SUM(E125:L125)</f>
        <v>193.92000000000002</v>
      </c>
      <c r="N125" s="50">
        <v>0</v>
      </c>
      <c r="O125" s="42">
        <f>D125*O$122</f>
        <v>46.56</v>
      </c>
      <c r="P125" s="42">
        <f>D125*P$122</f>
        <v>57.599999999999994</v>
      </c>
      <c r="Q125" s="44">
        <f>D125*Q$122</f>
        <v>412.79999999999995</v>
      </c>
      <c r="R125" s="58">
        <f>(D125*0.24)+(D125*0.49)+(D125*1.44)+(D125*0.22)</f>
        <v>114.72</v>
      </c>
    </row>
    <row r="126" spans="1:18" ht="12.75">
      <c r="A126" s="18">
        <f>A125+1</f>
        <v>73</v>
      </c>
      <c r="B126" s="100" t="s">
        <v>22</v>
      </c>
      <c r="C126" s="101">
        <v>5</v>
      </c>
      <c r="D126" s="11">
        <v>94.8</v>
      </c>
      <c r="E126" s="42">
        <f>D126*E$122</f>
        <v>2.844</v>
      </c>
      <c r="F126" s="40">
        <f>D126*F122</f>
        <v>22.752</v>
      </c>
      <c r="G126" s="28">
        <v>0</v>
      </c>
      <c r="H126" s="39">
        <v>0</v>
      </c>
      <c r="I126" s="42">
        <f>D126*I$122</f>
        <v>19.907999999999998</v>
      </c>
      <c r="J126" s="42">
        <f>D126*J$122</f>
        <v>189.6</v>
      </c>
      <c r="K126" s="42">
        <f>D126*K$122</f>
        <v>21.804000000000002</v>
      </c>
      <c r="L126" s="42">
        <f>D126*L$122</f>
        <v>148.836</v>
      </c>
      <c r="M126" s="113">
        <f>SUM(E126:L126)</f>
        <v>405.744</v>
      </c>
      <c r="N126" s="50">
        <v>0</v>
      </c>
      <c r="O126" s="42">
        <f>D126*O$122</f>
        <v>91.95599999999999</v>
      </c>
      <c r="P126" s="42">
        <f>D126*P$122</f>
        <v>113.75999999999999</v>
      </c>
      <c r="Q126" s="44">
        <f>D126*Q$122</f>
        <v>815.28</v>
      </c>
      <c r="R126" s="58">
        <f>(D126*0.49)+(D126*1.44)+(D126*0.22)</f>
        <v>203.82</v>
      </c>
    </row>
    <row r="127" spans="1:18" ht="12.75">
      <c r="A127" s="18">
        <f>A126+1</f>
        <v>74</v>
      </c>
      <c r="B127" s="100" t="s">
        <v>22</v>
      </c>
      <c r="C127" s="101">
        <v>56</v>
      </c>
      <c r="D127" s="11">
        <v>153.4</v>
      </c>
      <c r="E127" s="42">
        <f>D127*E$122</f>
        <v>4.602</v>
      </c>
      <c r="F127" s="40">
        <f>D127*F122</f>
        <v>36.816</v>
      </c>
      <c r="G127" s="28">
        <v>0</v>
      </c>
      <c r="H127" s="39">
        <v>0</v>
      </c>
      <c r="I127" s="42">
        <f>D127*I$122</f>
        <v>32.214</v>
      </c>
      <c r="J127" s="42">
        <f>D127*J$122</f>
        <v>306.8</v>
      </c>
      <c r="K127" s="42">
        <f>D127*K$122</f>
        <v>35.282000000000004</v>
      </c>
      <c r="L127" s="42">
        <f>D127*L$122</f>
        <v>240.83800000000002</v>
      </c>
      <c r="M127" s="113">
        <f>SUM(E127:L127)</f>
        <v>656.552</v>
      </c>
      <c r="N127" s="50">
        <v>0</v>
      </c>
      <c r="O127" s="42">
        <f>D127*O$122</f>
        <v>148.798</v>
      </c>
      <c r="P127" s="42">
        <f>D127*P$122</f>
        <v>184.08</v>
      </c>
      <c r="Q127" s="44">
        <f>D127*Q$122</f>
        <v>1319.24</v>
      </c>
      <c r="R127" s="58">
        <f>(D127*0.49)+(D127*1.44)+(D127*0.22)</f>
        <v>329.81</v>
      </c>
    </row>
    <row r="128" spans="1:18" ht="12.75">
      <c r="A128" s="18"/>
      <c r="B128" s="2"/>
      <c r="C128" s="8"/>
      <c r="D128" s="11"/>
      <c r="E128" s="42"/>
      <c r="F128" s="19"/>
      <c r="G128" s="28"/>
      <c r="H128" s="28"/>
      <c r="I128" s="19"/>
      <c r="J128" s="19"/>
      <c r="K128" s="19"/>
      <c r="L128" s="19"/>
      <c r="M128" s="44"/>
      <c r="N128" s="19"/>
      <c r="O128" s="19"/>
      <c r="P128" s="42"/>
      <c r="Q128" s="19"/>
      <c r="R128" s="1"/>
    </row>
    <row r="129" spans="1:18" ht="12.75">
      <c r="A129" s="18"/>
      <c r="B129" s="2" t="s">
        <v>41</v>
      </c>
      <c r="C129" s="8"/>
      <c r="D129" s="84">
        <f>SUM(D123:D128)</f>
        <v>492.9</v>
      </c>
      <c r="E129" s="85">
        <f>SUM(E123:E127)</f>
        <v>14.786999999999999</v>
      </c>
      <c r="F129" s="15">
        <f>SUM(F123:F127)</f>
        <v>59.568</v>
      </c>
      <c r="G129" s="15">
        <f>SUM(G123:G127)</f>
        <v>0</v>
      </c>
      <c r="H129" s="86">
        <f>SUM(H123:H127)</f>
        <v>0</v>
      </c>
      <c r="I129" s="86">
        <f>SUM(I123:I127)</f>
        <v>103.509</v>
      </c>
      <c r="J129" s="15">
        <f aca="true" t="shared" si="36" ref="J129:O129">SUM(J123:J127)</f>
        <v>985.8</v>
      </c>
      <c r="K129" s="15">
        <f t="shared" si="36"/>
        <v>113.36700000000002</v>
      </c>
      <c r="L129" s="85">
        <f t="shared" si="36"/>
        <v>773.8530000000001</v>
      </c>
      <c r="M129" s="84">
        <f t="shared" si="36"/>
        <v>2050.8840000000005</v>
      </c>
      <c r="N129" s="15">
        <f t="shared" si="36"/>
        <v>0</v>
      </c>
      <c r="O129" s="15">
        <f t="shared" si="36"/>
        <v>478.113</v>
      </c>
      <c r="P129" s="85">
        <f>SUM(P123:P128)</f>
        <v>591.48</v>
      </c>
      <c r="Q129" s="44">
        <f>SUM(Q123:Q128)-R129</f>
        <v>3120.477</v>
      </c>
      <c r="R129" s="44">
        <f>SUM(R123:R128)</f>
        <v>1118.463</v>
      </c>
    </row>
    <row r="130" spans="1:18" ht="12.75">
      <c r="A130" s="18"/>
      <c r="B130" s="2"/>
      <c r="C130" s="8"/>
      <c r="D130" s="11"/>
      <c r="E130" s="35"/>
      <c r="F130" s="35"/>
      <c r="G130" s="35"/>
      <c r="H130" s="35"/>
      <c r="I130" s="36"/>
      <c r="J130" s="19"/>
      <c r="K130" s="19"/>
      <c r="L130" s="19"/>
      <c r="M130" s="45">
        <f>SUM(E129+F129+G129+H129+I129+J129+K129+L129)</f>
        <v>2050.884</v>
      </c>
      <c r="N130" s="19"/>
      <c r="O130" s="19"/>
      <c r="P130" s="34"/>
      <c r="Q130" s="46">
        <f>M129+N129+O129+P129</f>
        <v>3120.4770000000003</v>
      </c>
      <c r="R130" s="1"/>
    </row>
    <row r="131" spans="1:18" ht="12.75">
      <c r="A131" s="18"/>
      <c r="B131" s="2"/>
      <c r="C131" s="8"/>
      <c r="D131" s="11"/>
      <c r="E131" s="35"/>
      <c r="F131" s="35"/>
      <c r="G131" s="35"/>
      <c r="H131" s="35"/>
      <c r="I131" s="36"/>
      <c r="J131" s="19"/>
      <c r="K131" s="19"/>
      <c r="L131" s="19"/>
      <c r="M131" s="43"/>
      <c r="N131" s="37"/>
      <c r="O131" s="37"/>
      <c r="P131" s="57"/>
      <c r="Q131" s="49"/>
      <c r="R131" s="58"/>
    </row>
    <row r="132" spans="1:18" ht="12.75">
      <c r="A132" s="18"/>
      <c r="B132" s="2"/>
      <c r="C132" s="8"/>
      <c r="D132" s="11" t="s">
        <v>79</v>
      </c>
      <c r="E132" s="42" t="s">
        <v>75</v>
      </c>
      <c r="F132" s="42" t="s">
        <v>68</v>
      </c>
      <c r="G132" s="42" t="s">
        <v>69</v>
      </c>
      <c r="H132" s="49" t="s">
        <v>70</v>
      </c>
      <c r="I132" s="42" t="s">
        <v>71</v>
      </c>
      <c r="J132" s="42" t="s">
        <v>38</v>
      </c>
      <c r="K132" s="19" t="s">
        <v>72</v>
      </c>
      <c r="L132" s="42" t="s">
        <v>73</v>
      </c>
      <c r="M132" s="44" t="s">
        <v>77</v>
      </c>
      <c r="N132" s="19" t="s">
        <v>42</v>
      </c>
      <c r="O132" s="42" t="s">
        <v>43</v>
      </c>
      <c r="P132" s="42" t="s">
        <v>74</v>
      </c>
      <c r="Q132" s="42" t="s">
        <v>76</v>
      </c>
      <c r="R132" s="58"/>
    </row>
    <row r="133" spans="1:18" ht="12.75">
      <c r="A133" s="23">
        <v>1</v>
      </c>
      <c r="B133" s="5">
        <v>2</v>
      </c>
      <c r="C133" s="6">
        <v>3</v>
      </c>
      <c r="D133" s="54">
        <v>4</v>
      </c>
      <c r="E133" s="59">
        <v>5</v>
      </c>
      <c r="F133" s="59">
        <v>6</v>
      </c>
      <c r="G133" s="59">
        <v>7</v>
      </c>
      <c r="H133" s="59">
        <v>8</v>
      </c>
      <c r="I133" s="59">
        <v>9</v>
      </c>
      <c r="J133" s="59">
        <v>10</v>
      </c>
      <c r="K133" s="59">
        <v>11</v>
      </c>
      <c r="L133" s="59">
        <v>12</v>
      </c>
      <c r="M133" s="43">
        <v>13</v>
      </c>
      <c r="N133" s="60">
        <v>14</v>
      </c>
      <c r="O133" s="60">
        <v>15</v>
      </c>
      <c r="P133" s="61">
        <v>16</v>
      </c>
      <c r="Q133" s="62">
        <v>17</v>
      </c>
      <c r="R133" s="58"/>
    </row>
    <row r="134" spans="1:18" ht="12.75">
      <c r="A134" s="18"/>
      <c r="B134" s="2"/>
      <c r="C134" s="8"/>
      <c r="D134" s="11"/>
      <c r="E134" s="190" t="s">
        <v>81</v>
      </c>
      <c r="F134" s="191"/>
      <c r="G134" s="191"/>
      <c r="H134" s="191"/>
      <c r="I134" s="191"/>
      <c r="J134" s="192"/>
      <c r="K134" s="192"/>
      <c r="L134" s="193"/>
      <c r="M134" s="38"/>
      <c r="N134" s="19"/>
      <c r="O134" s="19"/>
      <c r="P134" s="19"/>
      <c r="Q134" s="19"/>
      <c r="R134" s="58"/>
    </row>
    <row r="135" spans="1:18" ht="12.75">
      <c r="A135" s="18"/>
      <c r="B135" s="2"/>
      <c r="C135" s="8"/>
      <c r="D135" s="11"/>
      <c r="E135" s="91"/>
      <c r="F135" s="91"/>
      <c r="G135" s="91"/>
      <c r="H135" s="91"/>
      <c r="I135" s="92"/>
      <c r="J135" s="93"/>
      <c r="K135" s="93"/>
      <c r="L135" s="93"/>
      <c r="M135" s="94"/>
      <c r="N135" s="93"/>
      <c r="O135" s="93"/>
      <c r="P135" s="93"/>
      <c r="Q135" s="19"/>
      <c r="R135" s="58"/>
    </row>
    <row r="136" spans="1:18" ht="12.75">
      <c r="A136" s="18"/>
      <c r="B136" s="2"/>
      <c r="C136" s="8"/>
      <c r="D136" s="11"/>
      <c r="E136" s="70">
        <v>0.03</v>
      </c>
      <c r="F136" s="70">
        <v>0.24</v>
      </c>
      <c r="G136" s="70">
        <v>0.49</v>
      </c>
      <c r="H136" s="70">
        <v>1.44</v>
      </c>
      <c r="I136" s="71">
        <v>0.21</v>
      </c>
      <c r="J136" s="70">
        <v>2</v>
      </c>
      <c r="K136" s="70">
        <v>0.23</v>
      </c>
      <c r="L136" s="70">
        <v>0.67</v>
      </c>
      <c r="M136" s="70">
        <v>5.31</v>
      </c>
      <c r="N136" s="70">
        <v>0.22</v>
      </c>
      <c r="O136" s="70">
        <v>0.97</v>
      </c>
      <c r="P136" s="70">
        <v>1.2</v>
      </c>
      <c r="Q136" s="72">
        <v>7.7</v>
      </c>
      <c r="R136" s="1"/>
    </row>
    <row r="137" spans="1:18" ht="12.75">
      <c r="A137" s="18">
        <v>75</v>
      </c>
      <c r="B137" s="100" t="s">
        <v>5</v>
      </c>
      <c r="C137" s="101" t="s">
        <v>60</v>
      </c>
      <c r="D137" s="11">
        <v>189.8</v>
      </c>
      <c r="E137" s="106">
        <f>D137*$E136</f>
        <v>5.694</v>
      </c>
      <c r="F137" s="106">
        <f aca="true" t="shared" si="37" ref="F137:L137">$D137*F136</f>
        <v>45.552</v>
      </c>
      <c r="G137" s="106">
        <f t="shared" si="37"/>
        <v>93.00200000000001</v>
      </c>
      <c r="H137" s="106">
        <f t="shared" si="37"/>
        <v>273.312</v>
      </c>
      <c r="I137" s="106">
        <f t="shared" si="37"/>
        <v>39.858000000000004</v>
      </c>
      <c r="J137" s="106">
        <f t="shared" si="37"/>
        <v>379.6</v>
      </c>
      <c r="K137" s="106">
        <f t="shared" si="37"/>
        <v>43.654</v>
      </c>
      <c r="L137" s="106">
        <f t="shared" si="37"/>
        <v>127.16600000000001</v>
      </c>
      <c r="M137" s="113">
        <f>SUM(E137:L137)</f>
        <v>1007.8380000000001</v>
      </c>
      <c r="N137" s="114">
        <v>0</v>
      </c>
      <c r="O137" s="115">
        <f>D137*O$136</f>
        <v>184.106</v>
      </c>
      <c r="P137" s="106">
        <f>D137*P$136</f>
        <v>227.76000000000002</v>
      </c>
      <c r="Q137" s="113">
        <f>D137*Q$136</f>
        <v>1461.46</v>
      </c>
      <c r="R137" s="58">
        <f>(D137*0.22)</f>
        <v>41.756</v>
      </c>
    </row>
    <row r="138" spans="1:18" ht="12.75">
      <c r="A138" s="18">
        <f>A137+1</f>
        <v>76</v>
      </c>
      <c r="B138" s="100" t="s">
        <v>5</v>
      </c>
      <c r="C138" s="101" t="s">
        <v>61</v>
      </c>
      <c r="D138" s="11">
        <v>345</v>
      </c>
      <c r="E138" s="106">
        <f>D138*E136</f>
        <v>10.35</v>
      </c>
      <c r="F138" s="106">
        <f>D138*F$136</f>
        <v>82.8</v>
      </c>
      <c r="G138" s="106">
        <f>D138*G$136</f>
        <v>169.04999999999998</v>
      </c>
      <c r="H138" s="116">
        <f>D138*H$136</f>
        <v>496.79999999999995</v>
      </c>
      <c r="I138" s="106">
        <f>D138*I$136</f>
        <v>72.45</v>
      </c>
      <c r="J138" s="106">
        <f>D138*J$136</f>
        <v>690</v>
      </c>
      <c r="K138" s="117">
        <f>D138*K$136</f>
        <v>79.35000000000001</v>
      </c>
      <c r="L138" s="106">
        <f>D138*L$136</f>
        <v>231.15</v>
      </c>
      <c r="M138" s="113">
        <f>SUM(E138:L138)</f>
        <v>1831.95</v>
      </c>
      <c r="N138" s="114">
        <v>0</v>
      </c>
      <c r="O138" s="115">
        <f>D138*O$136</f>
        <v>334.65</v>
      </c>
      <c r="P138" s="106">
        <f>D138*P$136</f>
        <v>414</v>
      </c>
      <c r="Q138" s="113">
        <f>D138*Q$136</f>
        <v>2656.5</v>
      </c>
      <c r="R138" s="58">
        <f>(D138*0.22)</f>
        <v>75.9</v>
      </c>
    </row>
    <row r="139" spans="1:18" ht="12.75">
      <c r="A139" s="18">
        <f>A138+1</f>
        <v>77</v>
      </c>
      <c r="B139" s="100" t="s">
        <v>6</v>
      </c>
      <c r="C139" s="101">
        <v>19</v>
      </c>
      <c r="D139" s="11">
        <v>348.4</v>
      </c>
      <c r="E139" s="106">
        <f>D139*E136</f>
        <v>10.451999999999998</v>
      </c>
      <c r="F139" s="106">
        <f>D139*F$136</f>
        <v>83.61599999999999</v>
      </c>
      <c r="G139" s="106">
        <f>D139*G$136</f>
        <v>170.71599999999998</v>
      </c>
      <c r="H139" s="116">
        <f>D139*H$136</f>
        <v>501.69599999999997</v>
      </c>
      <c r="I139" s="106">
        <f>D139*I$136</f>
        <v>73.16399999999999</v>
      </c>
      <c r="J139" s="106">
        <f>D139*J$136</f>
        <v>696.8</v>
      </c>
      <c r="K139" s="117">
        <f>D139*K$136</f>
        <v>80.132</v>
      </c>
      <c r="L139" s="106">
        <f>D139*L$136</f>
        <v>233.428</v>
      </c>
      <c r="M139" s="113">
        <f>SUM(E139:L139)</f>
        <v>1850.004</v>
      </c>
      <c r="N139" s="114">
        <v>0</v>
      </c>
      <c r="O139" s="115">
        <f>D139*O$136</f>
        <v>337.948</v>
      </c>
      <c r="P139" s="106">
        <f>D139*P$136</f>
        <v>418.08</v>
      </c>
      <c r="Q139" s="113">
        <f>D139*Q$136</f>
        <v>2682.68</v>
      </c>
      <c r="R139" s="58">
        <f>(D139*0.22)</f>
        <v>76.648</v>
      </c>
    </row>
    <row r="140" spans="1:18" ht="12.75">
      <c r="A140" s="18"/>
      <c r="B140" s="21"/>
      <c r="C140" s="22"/>
      <c r="D140" s="13"/>
      <c r="E140" s="19"/>
      <c r="F140" s="19"/>
      <c r="G140" s="19"/>
      <c r="H140" s="19"/>
      <c r="I140" s="19"/>
      <c r="J140" s="19"/>
      <c r="K140" s="19"/>
      <c r="L140" s="19"/>
      <c r="M140" s="20"/>
      <c r="N140" s="28"/>
      <c r="O140" s="95"/>
      <c r="P140" s="19"/>
      <c r="Q140" s="20"/>
      <c r="R140" s="1"/>
    </row>
    <row r="141" spans="1:19" ht="12.75">
      <c r="A141" s="18"/>
      <c r="B141" s="88" t="s">
        <v>41</v>
      </c>
      <c r="C141" s="22"/>
      <c r="D141" s="87">
        <f>SUM(D137:D140)</f>
        <v>883.1999999999999</v>
      </c>
      <c r="E141" s="112">
        <f>SUM(E137:E139)</f>
        <v>26.496</v>
      </c>
      <c r="F141" s="112">
        <f aca="true" t="shared" si="38" ref="F141:L141">SUM(F137:F139)</f>
        <v>211.968</v>
      </c>
      <c r="G141" s="112">
        <f t="shared" si="38"/>
        <v>432.76800000000003</v>
      </c>
      <c r="H141" s="112">
        <f t="shared" si="38"/>
        <v>1271.808</v>
      </c>
      <c r="I141" s="112">
        <f t="shared" si="38"/>
        <v>185.47199999999998</v>
      </c>
      <c r="J141" s="112">
        <f t="shared" si="38"/>
        <v>1766.3999999999999</v>
      </c>
      <c r="K141" s="112">
        <f t="shared" si="38"/>
        <v>203.13600000000002</v>
      </c>
      <c r="L141" s="112">
        <f t="shared" si="38"/>
        <v>591.744</v>
      </c>
      <c r="M141" s="112">
        <f>SUM(M137:M139)</f>
        <v>4689.7919999999995</v>
      </c>
      <c r="N141" s="112">
        <f>SUM(N137:N139)</f>
        <v>0</v>
      </c>
      <c r="O141" s="104">
        <f>SUM(O137:O139)</f>
        <v>856.704</v>
      </c>
      <c r="P141" s="105">
        <f>SUM(P137:P140)</f>
        <v>1059.84</v>
      </c>
      <c r="Q141" s="112">
        <f>SUM(Q137:Q139)-R141</f>
        <v>6606.335999999999</v>
      </c>
      <c r="R141" s="112">
        <f>SUM(R137:R139)</f>
        <v>194.304</v>
      </c>
      <c r="S141" s="129"/>
    </row>
    <row r="142" spans="1:18" ht="12.75">
      <c r="A142" s="18"/>
      <c r="B142" s="21"/>
      <c r="C142" s="22"/>
      <c r="D142" s="42"/>
      <c r="E142" s="42"/>
      <c r="F142" s="42"/>
      <c r="G142" s="42"/>
      <c r="H142" s="42"/>
      <c r="I142" s="42"/>
      <c r="J142" s="42"/>
      <c r="K142" s="42"/>
      <c r="L142" s="42"/>
      <c r="M142" s="45">
        <f>SUM(E141+F141+G141+H141+I141+J141+K141+L141)</f>
        <v>4689.7919999999995</v>
      </c>
      <c r="N142" s="42"/>
      <c r="O142" s="42"/>
      <c r="P142" s="42"/>
      <c r="Q142" s="118">
        <f>M141+N141+O141+P141</f>
        <v>6606.335999999999</v>
      </c>
      <c r="R142" s="1"/>
    </row>
    <row r="143" spans="1:18" ht="12.75">
      <c r="A143" s="18"/>
      <c r="B143" s="26" t="s">
        <v>78</v>
      </c>
      <c r="C143" s="27"/>
      <c r="D143" s="120">
        <f aca="true" t="shared" si="39" ref="D143:R143">D64+D105+D116+D129+D141</f>
        <v>91414.28999999998</v>
      </c>
      <c r="E143" s="119">
        <f t="shared" si="39"/>
        <v>2734.4787</v>
      </c>
      <c r="F143" s="119">
        <f t="shared" si="39"/>
        <v>21817.1016</v>
      </c>
      <c r="G143" s="119">
        <f t="shared" si="39"/>
        <v>43900.9571</v>
      </c>
      <c r="H143" s="119">
        <f t="shared" si="39"/>
        <v>129619.56959999997</v>
      </c>
      <c r="I143" s="119">
        <f t="shared" si="39"/>
        <v>19197.000899999995</v>
      </c>
      <c r="J143" s="119">
        <f t="shared" si="39"/>
        <v>182828.57999999996</v>
      </c>
      <c r="K143" s="119">
        <f t="shared" si="39"/>
        <v>21025.2867</v>
      </c>
      <c r="L143" s="119">
        <f t="shared" si="39"/>
        <v>280449.3821</v>
      </c>
      <c r="M143" s="119">
        <f t="shared" si="39"/>
        <v>701572.3566999999</v>
      </c>
      <c r="N143" s="119">
        <f t="shared" si="39"/>
        <v>18685.323800000002</v>
      </c>
      <c r="O143" s="119">
        <f t="shared" si="39"/>
        <v>88671.8613</v>
      </c>
      <c r="P143" s="119">
        <f t="shared" si="39"/>
        <v>109697.14800000002</v>
      </c>
      <c r="Q143" s="119">
        <f>Q64+Q105+Q116+Q129+Q141</f>
        <v>918626.6897999997</v>
      </c>
      <c r="R143" s="119">
        <f t="shared" si="39"/>
        <v>4465.151</v>
      </c>
    </row>
    <row r="144" spans="1:18" ht="12.75">
      <c r="A144" s="18"/>
      <c r="B144" s="21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45">
        <f>SUM(E143+F143+G143+H143+I143+J143+K143+L143)</f>
        <v>701572.3566999999</v>
      </c>
      <c r="N144" s="19"/>
      <c r="O144" s="137"/>
      <c r="P144" s="137"/>
      <c r="Q144" s="138">
        <f>Q141+Q129+Q116+Q105+Q64</f>
        <v>918626.6897999998</v>
      </c>
      <c r="R144" s="139"/>
    </row>
    <row r="145" spans="1:19" ht="12.75">
      <c r="A145" s="69"/>
      <c r="B145" s="24"/>
      <c r="C145" s="24" t="s">
        <v>83</v>
      </c>
      <c r="D145" s="30"/>
      <c r="E145" s="31"/>
      <c r="F145" s="31"/>
      <c r="G145" s="31"/>
      <c r="H145" s="31"/>
      <c r="I145" s="31"/>
      <c r="J145" s="31"/>
      <c r="K145" s="31"/>
      <c r="L145" s="31"/>
      <c r="M145" s="32"/>
      <c r="N145" s="31"/>
      <c r="O145" s="107"/>
      <c r="P145" s="107"/>
      <c r="Q145" s="67"/>
      <c r="R145" s="140"/>
      <c r="S145" s="108"/>
    </row>
    <row r="146" spans="1:19" ht="12.75">
      <c r="A146" s="69"/>
      <c r="B146" s="24"/>
      <c r="C146" s="24" t="s">
        <v>67</v>
      </c>
      <c r="D146" s="24"/>
      <c r="E146" s="24"/>
      <c r="F146" s="24"/>
      <c r="G146" s="24"/>
      <c r="H146" s="24"/>
      <c r="I146" s="24"/>
      <c r="J146" s="24"/>
      <c r="K146" s="24" t="s">
        <v>63</v>
      </c>
      <c r="L146" s="24"/>
      <c r="M146" s="24"/>
      <c r="N146" s="24"/>
      <c r="O146" s="66"/>
      <c r="P146" s="66"/>
      <c r="Q146" s="68"/>
      <c r="R146" s="140"/>
      <c r="S146" s="108"/>
    </row>
    <row r="147" spans="1:19" ht="12.75">
      <c r="A147" s="69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O147" s="108"/>
      <c r="P147" s="108"/>
      <c r="Q147" s="108"/>
      <c r="R147" s="140"/>
      <c r="S147" s="108"/>
    </row>
    <row r="148" spans="1:19" ht="12.75">
      <c r="A148" s="69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66"/>
      <c r="P148" s="66"/>
      <c r="Q148" s="66"/>
      <c r="R148" s="108"/>
      <c r="S148" s="108"/>
    </row>
    <row r="149" spans="1:19" ht="12.75">
      <c r="A149" s="69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66"/>
      <c r="P149" s="66"/>
      <c r="Q149" s="66"/>
      <c r="R149" s="129"/>
      <c r="S149" s="108"/>
    </row>
    <row r="150" spans="15:19" ht="12.75">
      <c r="O150" s="108"/>
      <c r="P150" s="108"/>
      <c r="Q150" s="108"/>
      <c r="R150" s="108"/>
      <c r="S150" s="108"/>
    </row>
    <row r="151" spans="15:19" ht="12.75">
      <c r="O151" s="108"/>
      <c r="P151" s="108"/>
      <c r="Q151" s="108"/>
      <c r="R151" s="136"/>
      <c r="S151" s="108"/>
    </row>
    <row r="152" spans="15:19" ht="12.75">
      <c r="O152" s="108"/>
      <c r="P152" s="108"/>
      <c r="Q152" s="108"/>
      <c r="R152" s="108"/>
      <c r="S152" s="108"/>
    </row>
    <row r="153" spans="15:19" ht="12.75">
      <c r="O153" s="108"/>
      <c r="P153" s="108"/>
      <c r="Q153" s="108"/>
      <c r="R153" s="108"/>
      <c r="S153" s="108"/>
    </row>
    <row r="154" spans="15:19" ht="12.75">
      <c r="O154" s="108"/>
      <c r="P154" s="108"/>
      <c r="Q154" s="108"/>
      <c r="R154" s="108"/>
      <c r="S154" s="108"/>
    </row>
  </sheetData>
  <sheetProtection/>
  <mergeCells count="45">
    <mergeCell ref="R7:R8"/>
    <mergeCell ref="R37:R38"/>
    <mergeCell ref="R117:R118"/>
    <mergeCell ref="E134:L134"/>
    <mergeCell ref="G120:P120"/>
    <mergeCell ref="E37:E38"/>
    <mergeCell ref="F37:F38"/>
    <mergeCell ref="G37:G38"/>
    <mergeCell ref="H37:H38"/>
    <mergeCell ref="J7:J8"/>
    <mergeCell ref="I75:Q75"/>
    <mergeCell ref="Q7:Q8"/>
    <mergeCell ref="G11:O11"/>
    <mergeCell ref="K7:K8"/>
    <mergeCell ref="L7:L8"/>
    <mergeCell ref="M7:M8"/>
    <mergeCell ref="I7:I8"/>
    <mergeCell ref="E7:E8"/>
    <mergeCell ref="F7:F8"/>
    <mergeCell ref="N7:N8"/>
    <mergeCell ref="G7:G8"/>
    <mergeCell ref="H7:H8"/>
    <mergeCell ref="K5:P5"/>
    <mergeCell ref="O7:O8"/>
    <mergeCell ref="P7:P8"/>
    <mergeCell ref="L37:L38"/>
    <mergeCell ref="A37:A38"/>
    <mergeCell ref="B37:B38"/>
    <mergeCell ref="C37:C38"/>
    <mergeCell ref="D37:D38"/>
    <mergeCell ref="A4:P4"/>
    <mergeCell ref="A7:A8"/>
    <mergeCell ref="B7:B8"/>
    <mergeCell ref="C7:C8"/>
    <mergeCell ref="D7:D8"/>
    <mergeCell ref="G112:P112"/>
    <mergeCell ref="Q37:Q38"/>
    <mergeCell ref="G41:O41"/>
    <mergeCell ref="M37:M38"/>
    <mergeCell ref="N37:N38"/>
    <mergeCell ref="O37:O38"/>
    <mergeCell ref="P37:P38"/>
    <mergeCell ref="I37:I38"/>
    <mergeCell ref="J37:J38"/>
    <mergeCell ref="K37:K38"/>
  </mergeCells>
  <printOptions/>
  <pageMargins left="0.18" right="0.17" top="1" bottom="0.7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147"/>
  <sheetViews>
    <sheetView zoomScalePageLayoutView="0" workbookViewId="0" topLeftCell="A1">
      <selection activeCell="A4" sqref="A4:R153"/>
    </sheetView>
  </sheetViews>
  <sheetFormatPr defaultColWidth="9.140625" defaultRowHeight="12.75"/>
  <cols>
    <col min="1" max="1" width="2.8515625" style="0" customWidth="1"/>
    <col min="2" max="2" width="13.00390625" style="0" customWidth="1"/>
    <col min="3" max="3" width="6.28125" style="0" customWidth="1"/>
    <col min="4" max="4" width="8.8515625" style="0" customWidth="1"/>
    <col min="5" max="5" width="6.140625" style="0" customWidth="1"/>
    <col min="9" max="9" width="6.421875" style="0" customWidth="1"/>
    <col min="10" max="10" width="7.28125" style="0" customWidth="1"/>
    <col min="14" max="14" width="6.57421875" style="0" customWidth="1"/>
    <col min="15" max="15" width="8.140625" style="0" customWidth="1"/>
  </cols>
  <sheetData>
    <row r="4" spans="1:17" ht="18">
      <c r="A4" s="184" t="s">
        <v>86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64"/>
    </row>
    <row r="5" spans="3:17" ht="12.75">
      <c r="C5" s="64"/>
      <c r="D5" s="64"/>
      <c r="E5" s="64"/>
      <c r="F5" s="64"/>
      <c r="G5" s="64"/>
      <c r="H5" s="65"/>
      <c r="I5" s="76"/>
      <c r="J5" s="64"/>
      <c r="K5" s="187" t="s">
        <v>84</v>
      </c>
      <c r="L5" s="187"/>
      <c r="M5" s="187"/>
      <c r="N5" s="187"/>
      <c r="O5" s="187"/>
      <c r="P5" s="187"/>
      <c r="Q5" s="64"/>
    </row>
    <row r="6" spans="3:17" ht="12.75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12.75">
      <c r="A7" s="181" t="s">
        <v>0</v>
      </c>
      <c r="B7" s="182" t="s">
        <v>1</v>
      </c>
      <c r="C7" s="181" t="s">
        <v>2</v>
      </c>
      <c r="D7" s="183" t="s">
        <v>31</v>
      </c>
      <c r="E7" s="176" t="s">
        <v>33</v>
      </c>
      <c r="F7" s="176" t="s">
        <v>34</v>
      </c>
      <c r="G7" s="176" t="s">
        <v>35</v>
      </c>
      <c r="H7" s="186" t="s">
        <v>36</v>
      </c>
      <c r="I7" s="176" t="s">
        <v>37</v>
      </c>
      <c r="J7" s="176" t="s">
        <v>38</v>
      </c>
      <c r="K7" s="176" t="s">
        <v>39</v>
      </c>
      <c r="L7" s="176" t="s">
        <v>40</v>
      </c>
      <c r="M7" s="180" t="s">
        <v>41</v>
      </c>
      <c r="N7" s="176" t="s">
        <v>42</v>
      </c>
      <c r="O7" s="176" t="s">
        <v>43</v>
      </c>
      <c r="P7" s="176" t="s">
        <v>32</v>
      </c>
      <c r="Q7" s="176" t="s">
        <v>44</v>
      </c>
      <c r="R7" s="194" t="s">
        <v>64</v>
      </c>
    </row>
    <row r="8" spans="1:18" ht="49.5" customHeight="1">
      <c r="A8" s="181"/>
      <c r="B8" s="181"/>
      <c r="C8" s="181"/>
      <c r="D8" s="183"/>
      <c r="E8" s="176"/>
      <c r="F8" s="176"/>
      <c r="G8" s="176"/>
      <c r="H8" s="186"/>
      <c r="I8" s="176"/>
      <c r="J8" s="176"/>
      <c r="K8" s="176"/>
      <c r="L8" s="176"/>
      <c r="M8" s="180"/>
      <c r="N8" s="176"/>
      <c r="O8" s="176"/>
      <c r="P8" s="176"/>
      <c r="Q8" s="176"/>
      <c r="R8" s="194"/>
    </row>
    <row r="9" spans="1:18" ht="12.75">
      <c r="A9" s="10">
        <v>1</v>
      </c>
      <c r="B9" s="10">
        <v>2</v>
      </c>
      <c r="C9" s="10">
        <v>3</v>
      </c>
      <c r="D9" s="89">
        <v>4</v>
      </c>
      <c r="E9" s="9">
        <v>5</v>
      </c>
      <c r="F9" s="9">
        <v>6</v>
      </c>
      <c r="G9" s="9">
        <v>7</v>
      </c>
      <c r="H9" s="9">
        <v>8</v>
      </c>
      <c r="I9" s="41">
        <v>9</v>
      </c>
      <c r="J9" s="9">
        <v>10</v>
      </c>
      <c r="K9" s="9">
        <v>11</v>
      </c>
      <c r="L9" s="9">
        <v>12</v>
      </c>
      <c r="M9" s="14">
        <v>13</v>
      </c>
      <c r="N9" s="9">
        <v>14</v>
      </c>
      <c r="O9" s="9">
        <v>15</v>
      </c>
      <c r="P9" s="9">
        <v>16</v>
      </c>
      <c r="Q9" s="9">
        <v>17</v>
      </c>
      <c r="R9" s="1">
        <v>18</v>
      </c>
    </row>
    <row r="10" spans="1:18" ht="12.75">
      <c r="A10" s="16"/>
      <c r="B10" s="16"/>
      <c r="C10" s="16"/>
      <c r="D10" s="17"/>
      <c r="E10" s="70">
        <v>0.03</v>
      </c>
      <c r="F10" s="70">
        <v>0.24</v>
      </c>
      <c r="G10" s="70">
        <v>0.49</v>
      </c>
      <c r="H10" s="70">
        <v>1.44</v>
      </c>
      <c r="I10" s="71">
        <v>0.21</v>
      </c>
      <c r="J10" s="70">
        <v>2</v>
      </c>
      <c r="K10" s="70">
        <v>0.23</v>
      </c>
      <c r="L10" s="70">
        <v>3.29</v>
      </c>
      <c r="M10" s="70">
        <v>7.93</v>
      </c>
      <c r="N10" s="70">
        <v>0.22</v>
      </c>
      <c r="O10" s="70">
        <v>0.97</v>
      </c>
      <c r="P10" s="70">
        <v>1.2</v>
      </c>
      <c r="Q10" s="71">
        <v>10.32</v>
      </c>
      <c r="R10" s="1"/>
    </row>
    <row r="11" spans="1:18" ht="15">
      <c r="A11" s="16"/>
      <c r="B11" s="16"/>
      <c r="C11" s="16"/>
      <c r="D11" s="17"/>
      <c r="E11" s="56"/>
      <c r="F11" s="56"/>
      <c r="G11" s="177" t="s">
        <v>62</v>
      </c>
      <c r="H11" s="178"/>
      <c r="I11" s="178"/>
      <c r="J11" s="178"/>
      <c r="K11" s="178"/>
      <c r="L11" s="178"/>
      <c r="M11" s="178"/>
      <c r="N11" s="178"/>
      <c r="O11" s="179"/>
      <c r="P11" s="47"/>
      <c r="Q11" s="48"/>
      <c r="R11" s="1"/>
    </row>
    <row r="12" spans="1:18" ht="15.75">
      <c r="A12" s="16"/>
      <c r="B12" s="16"/>
      <c r="C12" s="16"/>
      <c r="D12" s="17"/>
      <c r="E12" s="56"/>
      <c r="F12" s="56"/>
      <c r="G12" s="96"/>
      <c r="H12" s="97"/>
      <c r="I12" s="97"/>
      <c r="J12" s="98"/>
      <c r="K12" s="98"/>
      <c r="L12" s="98"/>
      <c r="M12" s="98"/>
      <c r="N12" s="98"/>
      <c r="O12" s="99"/>
      <c r="P12" s="47"/>
      <c r="Q12" s="48"/>
      <c r="R12" s="1"/>
    </row>
    <row r="13" spans="1:18" ht="15.75">
      <c r="A13" s="16"/>
      <c r="B13" s="16"/>
      <c r="C13" s="16"/>
      <c r="D13" s="17"/>
      <c r="E13" s="56"/>
      <c r="F13" s="56"/>
      <c r="G13" s="96"/>
      <c r="H13" s="97"/>
      <c r="I13" s="97"/>
      <c r="J13" s="98"/>
      <c r="K13" s="98"/>
      <c r="L13" s="98"/>
      <c r="M13" s="98"/>
      <c r="N13" s="98"/>
      <c r="O13" s="99"/>
      <c r="P13" s="47"/>
      <c r="Q13" s="48"/>
      <c r="R13" s="1"/>
    </row>
    <row r="14" spans="1:18" ht="12.75">
      <c r="A14" s="16"/>
      <c r="B14" s="16"/>
      <c r="C14" s="16"/>
      <c r="D14" s="17"/>
      <c r="E14" s="29"/>
      <c r="F14" s="29"/>
      <c r="G14" s="29"/>
      <c r="H14" s="29"/>
      <c r="I14" s="29"/>
      <c r="J14" s="7"/>
      <c r="K14" s="7"/>
      <c r="L14" s="7"/>
      <c r="M14" s="7"/>
      <c r="N14" s="7"/>
      <c r="O14" s="7"/>
      <c r="P14" s="7"/>
      <c r="Q14" s="7"/>
      <c r="R14" s="1"/>
    </row>
    <row r="15" spans="1:18" ht="12.75">
      <c r="A15" s="18">
        <v>1</v>
      </c>
      <c r="B15" s="2" t="s">
        <v>7</v>
      </c>
      <c r="C15" s="8">
        <v>3</v>
      </c>
      <c r="D15" s="11">
        <v>3188.74</v>
      </c>
      <c r="E15" s="42">
        <f aca="true" t="shared" si="0" ref="E15:E35">D15*E$10</f>
        <v>95.66219999999998</v>
      </c>
      <c r="F15" s="42">
        <f>D15*F$10</f>
        <v>765.2975999999999</v>
      </c>
      <c r="G15" s="42">
        <f>D15*G$10</f>
        <v>1562.4825999999998</v>
      </c>
      <c r="H15" s="49">
        <f>D15*H$10</f>
        <v>4591.785599999999</v>
      </c>
      <c r="I15" s="42">
        <f aca="true" t="shared" si="1" ref="I15:I62">D15*I$10</f>
        <v>669.6353999999999</v>
      </c>
      <c r="J15" s="42">
        <f aca="true" t="shared" si="2" ref="J15:J62">D15*J$10</f>
        <v>6377.48</v>
      </c>
      <c r="K15" s="33">
        <f>D15*K$10</f>
        <v>733.4102</v>
      </c>
      <c r="L15" s="42">
        <f>D15*L$10</f>
        <v>10490.9546</v>
      </c>
      <c r="M15" s="44">
        <f aca="true" t="shared" si="3" ref="M15:M62">SUM(E15:L15)</f>
        <v>25286.708199999997</v>
      </c>
      <c r="N15" s="42">
        <f>D15*N$10</f>
        <v>701.5228</v>
      </c>
      <c r="O15" s="42">
        <f>D15*O$10</f>
        <v>3093.0777999999996</v>
      </c>
      <c r="P15" s="42">
        <f aca="true" t="shared" si="4" ref="P15:P62">D15*P$10</f>
        <v>3826.4879999999994</v>
      </c>
      <c r="Q15" s="44">
        <f>D15*Q$10</f>
        <v>32907.7968</v>
      </c>
      <c r="R15" s="58"/>
    </row>
    <row r="16" spans="1:18" ht="12.75">
      <c r="A16" s="18">
        <f aca="true" t="shared" si="5" ref="A16:A62">A15+1</f>
        <v>2</v>
      </c>
      <c r="B16" s="2" t="s">
        <v>7</v>
      </c>
      <c r="C16" s="8">
        <v>5</v>
      </c>
      <c r="D16" s="11">
        <v>3393.8</v>
      </c>
      <c r="E16" s="42">
        <f t="shared" si="0"/>
        <v>101.81400000000001</v>
      </c>
      <c r="F16" s="42">
        <f aca="true" t="shared" si="6" ref="F16:F62">D16*F$10</f>
        <v>814.5120000000001</v>
      </c>
      <c r="G16" s="42">
        <f aca="true" t="shared" si="7" ref="G16:G62">D16*G$10</f>
        <v>1662.962</v>
      </c>
      <c r="H16" s="49">
        <f aca="true" t="shared" si="8" ref="H16:H62">D16*H$10</f>
        <v>4887.072</v>
      </c>
      <c r="I16" s="42">
        <f t="shared" si="1"/>
        <v>712.698</v>
      </c>
      <c r="J16" s="42">
        <f t="shared" si="2"/>
        <v>6787.6</v>
      </c>
      <c r="K16" s="33">
        <f aca="true" t="shared" si="9" ref="K16:K62">D16*K$10</f>
        <v>780.5740000000001</v>
      </c>
      <c r="L16" s="42">
        <f aca="true" t="shared" si="10" ref="L16:L62">D16*L$10</f>
        <v>11165.602</v>
      </c>
      <c r="M16" s="44">
        <f t="shared" si="3"/>
        <v>26912.834000000003</v>
      </c>
      <c r="N16" s="42">
        <f aca="true" t="shared" si="11" ref="N16:N56">D16*N$10</f>
        <v>746.6360000000001</v>
      </c>
      <c r="O16" s="42">
        <f aca="true" t="shared" si="12" ref="O16:O62">D16*O$10</f>
        <v>3291.986</v>
      </c>
      <c r="P16" s="42">
        <f t="shared" si="4"/>
        <v>4072.56</v>
      </c>
      <c r="Q16" s="44">
        <f aca="true" t="shared" si="13" ref="Q16:Q34">D16*Q$10</f>
        <v>35024.016</v>
      </c>
      <c r="R16" s="58"/>
    </row>
    <row r="17" spans="1:18" ht="12.75">
      <c r="A17" s="18">
        <f t="shared" si="5"/>
        <v>3</v>
      </c>
      <c r="B17" s="2" t="s">
        <v>7</v>
      </c>
      <c r="C17" s="8">
        <v>8</v>
      </c>
      <c r="D17" s="11">
        <v>4512.3</v>
      </c>
      <c r="E17" s="42">
        <f t="shared" si="0"/>
        <v>135.369</v>
      </c>
      <c r="F17" s="42">
        <f t="shared" si="6"/>
        <v>1082.952</v>
      </c>
      <c r="G17" s="42">
        <f t="shared" si="7"/>
        <v>2211.027</v>
      </c>
      <c r="H17" s="49">
        <f t="shared" si="8"/>
        <v>6497.712</v>
      </c>
      <c r="I17" s="42">
        <f t="shared" si="1"/>
        <v>947.583</v>
      </c>
      <c r="J17" s="42">
        <f t="shared" si="2"/>
        <v>9024.6</v>
      </c>
      <c r="K17" s="33">
        <f t="shared" si="9"/>
        <v>1037.8290000000002</v>
      </c>
      <c r="L17" s="42">
        <f t="shared" si="10"/>
        <v>14845.467</v>
      </c>
      <c r="M17" s="44">
        <f t="shared" si="3"/>
        <v>35782.539000000004</v>
      </c>
      <c r="N17" s="42">
        <f t="shared" si="11"/>
        <v>992.706</v>
      </c>
      <c r="O17" s="42">
        <f t="shared" si="12"/>
        <v>4376.9310000000005</v>
      </c>
      <c r="P17" s="42">
        <f t="shared" si="4"/>
        <v>5414.76</v>
      </c>
      <c r="Q17" s="44">
        <f t="shared" si="13"/>
        <v>46566.936</v>
      </c>
      <c r="R17" s="58"/>
    </row>
    <row r="18" spans="1:18" ht="12.75">
      <c r="A18" s="18">
        <f t="shared" si="5"/>
        <v>4</v>
      </c>
      <c r="B18" s="2" t="s">
        <v>7</v>
      </c>
      <c r="C18" s="8">
        <v>9</v>
      </c>
      <c r="D18" s="11">
        <v>4365.7</v>
      </c>
      <c r="E18" s="42">
        <f t="shared" si="0"/>
        <v>130.971</v>
      </c>
      <c r="F18" s="42">
        <f t="shared" si="6"/>
        <v>1047.768</v>
      </c>
      <c r="G18" s="42">
        <f t="shared" si="7"/>
        <v>2139.1929999999998</v>
      </c>
      <c r="H18" s="49">
        <f t="shared" si="8"/>
        <v>6286.607999999999</v>
      </c>
      <c r="I18" s="42">
        <f t="shared" si="1"/>
        <v>916.7969999999999</v>
      </c>
      <c r="J18" s="42">
        <f t="shared" si="2"/>
        <v>8731.4</v>
      </c>
      <c r="K18" s="33">
        <f t="shared" si="9"/>
        <v>1004.111</v>
      </c>
      <c r="L18" s="42">
        <f t="shared" si="10"/>
        <v>14363.153</v>
      </c>
      <c r="M18" s="44">
        <f t="shared" si="3"/>
        <v>34620.001000000004</v>
      </c>
      <c r="N18" s="42">
        <f t="shared" si="11"/>
        <v>960.454</v>
      </c>
      <c r="O18" s="42">
        <f t="shared" si="12"/>
        <v>4234.728999999999</v>
      </c>
      <c r="P18" s="42">
        <f t="shared" si="4"/>
        <v>5238.839999999999</v>
      </c>
      <c r="Q18" s="44">
        <f t="shared" si="13"/>
        <v>45054.024</v>
      </c>
      <c r="R18" s="58"/>
    </row>
    <row r="19" spans="1:18" ht="12.75">
      <c r="A19" s="18">
        <f t="shared" si="5"/>
        <v>5</v>
      </c>
      <c r="B19" s="2" t="s">
        <v>8</v>
      </c>
      <c r="C19" s="8" t="s">
        <v>45</v>
      </c>
      <c r="D19" s="11">
        <v>589.42</v>
      </c>
      <c r="E19" s="42">
        <f t="shared" si="0"/>
        <v>17.682599999999997</v>
      </c>
      <c r="F19" s="42">
        <f t="shared" si="6"/>
        <v>141.46079999999998</v>
      </c>
      <c r="G19" s="42">
        <f t="shared" si="7"/>
        <v>288.81579999999997</v>
      </c>
      <c r="H19" s="49">
        <f t="shared" si="8"/>
        <v>848.7647999999999</v>
      </c>
      <c r="I19" s="42">
        <f t="shared" si="1"/>
        <v>123.77819999999998</v>
      </c>
      <c r="J19" s="42">
        <f t="shared" si="2"/>
        <v>1178.84</v>
      </c>
      <c r="K19" s="33">
        <f t="shared" si="9"/>
        <v>135.5666</v>
      </c>
      <c r="L19" s="42">
        <f t="shared" si="10"/>
        <v>1939.1917999999998</v>
      </c>
      <c r="M19" s="44">
        <f t="shared" si="3"/>
        <v>4674.1006</v>
      </c>
      <c r="N19" s="42">
        <f t="shared" si="11"/>
        <v>129.67239999999998</v>
      </c>
      <c r="O19" s="42">
        <f t="shared" si="12"/>
        <v>571.7374</v>
      </c>
      <c r="P19" s="42">
        <f t="shared" si="4"/>
        <v>707.304</v>
      </c>
      <c r="Q19" s="44">
        <f t="shared" si="13"/>
        <v>6082.814399999999</v>
      </c>
      <c r="R19" s="58"/>
    </row>
    <row r="20" spans="1:18" ht="12.75">
      <c r="A20" s="18">
        <f t="shared" si="5"/>
        <v>6</v>
      </c>
      <c r="B20" s="2" t="s">
        <v>11</v>
      </c>
      <c r="C20" s="8">
        <v>2</v>
      </c>
      <c r="D20" s="11">
        <v>889.8</v>
      </c>
      <c r="E20" s="42">
        <f t="shared" si="0"/>
        <v>26.694</v>
      </c>
      <c r="F20" s="42">
        <f t="shared" si="6"/>
        <v>213.552</v>
      </c>
      <c r="G20" s="42">
        <f t="shared" si="7"/>
        <v>436.00199999999995</v>
      </c>
      <c r="H20" s="49">
        <f t="shared" si="8"/>
        <v>1281.312</v>
      </c>
      <c r="I20" s="42">
        <f t="shared" si="1"/>
        <v>186.85799999999998</v>
      </c>
      <c r="J20" s="42">
        <f t="shared" si="2"/>
        <v>1779.6</v>
      </c>
      <c r="K20" s="33">
        <f t="shared" si="9"/>
        <v>204.654</v>
      </c>
      <c r="L20" s="42">
        <f t="shared" si="10"/>
        <v>2927.442</v>
      </c>
      <c r="M20" s="44">
        <f t="shared" si="3"/>
        <v>7056.1140000000005</v>
      </c>
      <c r="N20" s="42">
        <f t="shared" si="11"/>
        <v>195.756</v>
      </c>
      <c r="O20" s="42">
        <f t="shared" si="12"/>
        <v>863.1059999999999</v>
      </c>
      <c r="P20" s="42">
        <f t="shared" si="4"/>
        <v>1067.76</v>
      </c>
      <c r="Q20" s="44">
        <f t="shared" si="13"/>
        <v>9182.735999999999</v>
      </c>
      <c r="R20" s="58"/>
    </row>
    <row r="21" spans="1:18" ht="12.75">
      <c r="A21" s="18">
        <f t="shared" si="5"/>
        <v>7</v>
      </c>
      <c r="B21" s="2" t="s">
        <v>11</v>
      </c>
      <c r="C21" s="8">
        <v>3</v>
      </c>
      <c r="D21" s="11">
        <v>963.8</v>
      </c>
      <c r="E21" s="42">
        <f t="shared" si="0"/>
        <v>28.913999999999998</v>
      </c>
      <c r="F21" s="42">
        <f t="shared" si="6"/>
        <v>231.31199999999998</v>
      </c>
      <c r="G21" s="42">
        <f t="shared" si="7"/>
        <v>472.26199999999994</v>
      </c>
      <c r="H21" s="49">
        <f t="shared" si="8"/>
        <v>1387.8719999999998</v>
      </c>
      <c r="I21" s="42">
        <f t="shared" si="1"/>
        <v>202.398</v>
      </c>
      <c r="J21" s="42">
        <f t="shared" si="2"/>
        <v>1927.6</v>
      </c>
      <c r="K21" s="33">
        <f t="shared" si="9"/>
        <v>221.674</v>
      </c>
      <c r="L21" s="42">
        <f t="shared" si="10"/>
        <v>3170.902</v>
      </c>
      <c r="M21" s="44">
        <f t="shared" si="3"/>
        <v>7642.934</v>
      </c>
      <c r="N21" s="42">
        <f t="shared" si="11"/>
        <v>212.036</v>
      </c>
      <c r="O21" s="42">
        <f t="shared" si="12"/>
        <v>934.886</v>
      </c>
      <c r="P21" s="42">
        <f t="shared" si="4"/>
        <v>1156.56</v>
      </c>
      <c r="Q21" s="44">
        <f t="shared" si="13"/>
        <v>9946.416</v>
      </c>
      <c r="R21" s="58"/>
    </row>
    <row r="22" spans="1:18" ht="12.75">
      <c r="A22" s="18">
        <f t="shared" si="5"/>
        <v>8</v>
      </c>
      <c r="B22" s="2" t="s">
        <v>11</v>
      </c>
      <c r="C22" s="8">
        <v>4</v>
      </c>
      <c r="D22" s="11">
        <v>965.7</v>
      </c>
      <c r="E22" s="42">
        <f t="shared" si="0"/>
        <v>28.971</v>
      </c>
      <c r="F22" s="42">
        <f t="shared" si="6"/>
        <v>231.768</v>
      </c>
      <c r="G22" s="42">
        <f t="shared" si="7"/>
        <v>473.19300000000004</v>
      </c>
      <c r="H22" s="49">
        <f t="shared" si="8"/>
        <v>1390.608</v>
      </c>
      <c r="I22" s="42">
        <f t="shared" si="1"/>
        <v>202.797</v>
      </c>
      <c r="J22" s="42">
        <f t="shared" si="2"/>
        <v>1931.4</v>
      </c>
      <c r="K22" s="33">
        <f t="shared" si="9"/>
        <v>222.11100000000002</v>
      </c>
      <c r="L22" s="42">
        <f t="shared" si="10"/>
        <v>3177.1530000000002</v>
      </c>
      <c r="M22" s="44">
        <f t="shared" si="3"/>
        <v>7658.001</v>
      </c>
      <c r="N22" s="42">
        <f t="shared" si="11"/>
        <v>212.454</v>
      </c>
      <c r="O22" s="42">
        <f t="shared" si="12"/>
        <v>936.729</v>
      </c>
      <c r="P22" s="42">
        <f t="shared" si="4"/>
        <v>1158.84</v>
      </c>
      <c r="Q22" s="44">
        <f t="shared" si="13"/>
        <v>9966.024000000001</v>
      </c>
      <c r="R22" s="58"/>
    </row>
    <row r="23" spans="1:18" ht="12.75">
      <c r="A23" s="18">
        <f t="shared" si="5"/>
        <v>9</v>
      </c>
      <c r="B23" s="2" t="s">
        <v>10</v>
      </c>
      <c r="C23" s="8">
        <v>5</v>
      </c>
      <c r="D23" s="11">
        <v>905.8</v>
      </c>
      <c r="E23" s="42">
        <f t="shared" si="0"/>
        <v>27.173999999999996</v>
      </c>
      <c r="F23" s="42">
        <f t="shared" si="6"/>
        <v>217.39199999999997</v>
      </c>
      <c r="G23" s="42">
        <f t="shared" si="7"/>
        <v>443.842</v>
      </c>
      <c r="H23" s="49">
        <f t="shared" si="8"/>
        <v>1304.3519999999999</v>
      </c>
      <c r="I23" s="42">
        <f t="shared" si="1"/>
        <v>190.218</v>
      </c>
      <c r="J23" s="42">
        <f t="shared" si="2"/>
        <v>1811.6</v>
      </c>
      <c r="K23" s="33">
        <f t="shared" si="9"/>
        <v>208.334</v>
      </c>
      <c r="L23" s="42">
        <f t="shared" si="10"/>
        <v>2980.082</v>
      </c>
      <c r="M23" s="44">
        <f t="shared" si="3"/>
        <v>7182.993999999999</v>
      </c>
      <c r="N23" s="42">
        <f t="shared" si="11"/>
        <v>199.27599999999998</v>
      </c>
      <c r="O23" s="42">
        <f t="shared" si="12"/>
        <v>878.626</v>
      </c>
      <c r="P23" s="42">
        <f t="shared" si="4"/>
        <v>1086.9599999999998</v>
      </c>
      <c r="Q23" s="44">
        <f t="shared" si="13"/>
        <v>9347.856</v>
      </c>
      <c r="R23" s="58"/>
    </row>
    <row r="24" spans="1:18" ht="12.75">
      <c r="A24" s="18">
        <f t="shared" si="5"/>
        <v>10</v>
      </c>
      <c r="B24" s="2" t="s">
        <v>10</v>
      </c>
      <c r="C24" s="8">
        <v>6</v>
      </c>
      <c r="D24" s="11">
        <v>964.95</v>
      </c>
      <c r="E24" s="42">
        <f t="shared" si="0"/>
        <v>28.9485</v>
      </c>
      <c r="F24" s="42">
        <f t="shared" si="6"/>
        <v>231.588</v>
      </c>
      <c r="G24" s="42">
        <f t="shared" si="7"/>
        <v>472.82550000000003</v>
      </c>
      <c r="H24" s="49">
        <f t="shared" si="8"/>
        <v>1389.528</v>
      </c>
      <c r="I24" s="42">
        <f t="shared" si="1"/>
        <v>202.6395</v>
      </c>
      <c r="J24" s="42">
        <f t="shared" si="2"/>
        <v>1929.9</v>
      </c>
      <c r="K24" s="33">
        <f t="shared" si="9"/>
        <v>221.93850000000003</v>
      </c>
      <c r="L24" s="42">
        <f t="shared" si="10"/>
        <v>3174.6855</v>
      </c>
      <c r="M24" s="44">
        <f t="shared" si="3"/>
        <v>7652.0535</v>
      </c>
      <c r="N24" s="42">
        <f t="shared" si="11"/>
        <v>212.28900000000002</v>
      </c>
      <c r="O24" s="42">
        <f t="shared" si="12"/>
        <v>936.0015</v>
      </c>
      <c r="P24" s="42">
        <f t="shared" si="4"/>
        <v>1157.94</v>
      </c>
      <c r="Q24" s="44">
        <f t="shared" si="13"/>
        <v>9958.284000000001</v>
      </c>
      <c r="R24" s="58"/>
    </row>
    <row r="25" spans="1:18" ht="12.75">
      <c r="A25" s="18">
        <f t="shared" si="5"/>
        <v>11</v>
      </c>
      <c r="B25" s="2" t="s">
        <v>12</v>
      </c>
      <c r="C25" s="8">
        <v>8</v>
      </c>
      <c r="D25" s="11">
        <v>2783.9</v>
      </c>
      <c r="E25" s="42">
        <f t="shared" si="0"/>
        <v>83.517</v>
      </c>
      <c r="F25" s="42">
        <f t="shared" si="6"/>
        <v>668.136</v>
      </c>
      <c r="G25" s="42">
        <f t="shared" si="7"/>
        <v>1364.111</v>
      </c>
      <c r="H25" s="49">
        <f t="shared" si="8"/>
        <v>4008.816</v>
      </c>
      <c r="I25" s="42">
        <f t="shared" si="1"/>
        <v>584.619</v>
      </c>
      <c r="J25" s="42">
        <f t="shared" si="2"/>
        <v>5567.8</v>
      </c>
      <c r="K25" s="33">
        <f t="shared" si="9"/>
        <v>640.297</v>
      </c>
      <c r="L25" s="42">
        <f t="shared" si="10"/>
        <v>9159.031</v>
      </c>
      <c r="M25" s="44">
        <f t="shared" si="3"/>
        <v>22076.327</v>
      </c>
      <c r="N25" s="42">
        <f t="shared" si="11"/>
        <v>612.458</v>
      </c>
      <c r="O25" s="42">
        <f t="shared" si="12"/>
        <v>2700.383</v>
      </c>
      <c r="P25" s="42">
        <f t="shared" si="4"/>
        <v>3340.68</v>
      </c>
      <c r="Q25" s="44">
        <f t="shared" si="13"/>
        <v>28729.848</v>
      </c>
      <c r="R25" s="58"/>
    </row>
    <row r="26" spans="1:18" ht="12.75">
      <c r="A26" s="18">
        <f t="shared" si="5"/>
        <v>12</v>
      </c>
      <c r="B26" s="2" t="s">
        <v>12</v>
      </c>
      <c r="C26" s="8">
        <v>16</v>
      </c>
      <c r="D26" s="11">
        <v>933.7</v>
      </c>
      <c r="E26" s="42">
        <f t="shared" si="0"/>
        <v>28.011</v>
      </c>
      <c r="F26" s="42">
        <f t="shared" si="6"/>
        <v>224.088</v>
      </c>
      <c r="G26" s="42">
        <f t="shared" si="7"/>
        <v>457.51300000000003</v>
      </c>
      <c r="H26" s="49">
        <f t="shared" si="8"/>
        <v>1344.528</v>
      </c>
      <c r="I26" s="42">
        <f t="shared" si="1"/>
        <v>196.077</v>
      </c>
      <c r="J26" s="42">
        <f t="shared" si="2"/>
        <v>1867.4</v>
      </c>
      <c r="K26" s="33">
        <f t="shared" si="9"/>
        <v>214.75100000000003</v>
      </c>
      <c r="L26" s="42">
        <f t="shared" si="10"/>
        <v>3071.873</v>
      </c>
      <c r="M26" s="44">
        <f t="shared" si="3"/>
        <v>7404.241</v>
      </c>
      <c r="N26" s="42">
        <f t="shared" si="11"/>
        <v>205.41400000000002</v>
      </c>
      <c r="O26" s="42">
        <f t="shared" si="12"/>
        <v>905.689</v>
      </c>
      <c r="P26" s="42">
        <f t="shared" si="4"/>
        <v>1120.44</v>
      </c>
      <c r="Q26" s="44">
        <f t="shared" si="13"/>
        <v>9635.784000000001</v>
      </c>
      <c r="R26" s="58"/>
    </row>
    <row r="27" spans="1:18" ht="12.75">
      <c r="A27" s="18">
        <f t="shared" si="5"/>
        <v>13</v>
      </c>
      <c r="B27" s="2" t="s">
        <v>13</v>
      </c>
      <c r="C27" s="8">
        <v>4</v>
      </c>
      <c r="D27" s="90">
        <v>2639.94</v>
      </c>
      <c r="E27" s="42">
        <f t="shared" si="0"/>
        <v>79.1982</v>
      </c>
      <c r="F27" s="42">
        <f t="shared" si="6"/>
        <v>633.5856</v>
      </c>
      <c r="G27" s="42">
        <f t="shared" si="7"/>
        <v>1293.5706</v>
      </c>
      <c r="H27" s="49">
        <f t="shared" si="8"/>
        <v>3801.5135999999998</v>
      </c>
      <c r="I27" s="42">
        <f t="shared" si="1"/>
        <v>554.3874</v>
      </c>
      <c r="J27" s="42">
        <f t="shared" si="2"/>
        <v>5279.88</v>
      </c>
      <c r="K27" s="33">
        <f t="shared" si="9"/>
        <v>607.1862</v>
      </c>
      <c r="L27" s="42">
        <f t="shared" si="10"/>
        <v>8685.4026</v>
      </c>
      <c r="M27" s="44">
        <f t="shared" si="3"/>
        <v>20934.724199999997</v>
      </c>
      <c r="N27" s="42">
        <f t="shared" si="11"/>
        <v>580.7868</v>
      </c>
      <c r="O27" s="42">
        <f t="shared" si="12"/>
        <v>2560.7418</v>
      </c>
      <c r="P27" s="42">
        <f t="shared" si="4"/>
        <v>3167.928</v>
      </c>
      <c r="Q27" s="44">
        <f t="shared" si="13"/>
        <v>27244.180800000002</v>
      </c>
      <c r="R27" s="58"/>
    </row>
    <row r="28" spans="1:18" ht="12.75">
      <c r="A28" s="18">
        <f t="shared" si="5"/>
        <v>14</v>
      </c>
      <c r="B28" s="2" t="s">
        <v>13</v>
      </c>
      <c r="C28" s="8">
        <v>5</v>
      </c>
      <c r="D28" s="11">
        <v>3254.3</v>
      </c>
      <c r="E28" s="42">
        <f t="shared" si="0"/>
        <v>97.629</v>
      </c>
      <c r="F28" s="42">
        <f t="shared" si="6"/>
        <v>781.032</v>
      </c>
      <c r="G28" s="42">
        <f t="shared" si="7"/>
        <v>1594.607</v>
      </c>
      <c r="H28" s="49">
        <f t="shared" si="8"/>
        <v>4686.192</v>
      </c>
      <c r="I28" s="42">
        <f t="shared" si="1"/>
        <v>683.403</v>
      </c>
      <c r="J28" s="42">
        <f t="shared" si="2"/>
        <v>6508.6</v>
      </c>
      <c r="K28" s="33">
        <f t="shared" si="9"/>
        <v>748.489</v>
      </c>
      <c r="L28" s="42">
        <f t="shared" si="10"/>
        <v>10706.647</v>
      </c>
      <c r="M28" s="44">
        <f t="shared" si="3"/>
        <v>25806.599000000002</v>
      </c>
      <c r="N28" s="42">
        <f t="shared" si="11"/>
        <v>715.946</v>
      </c>
      <c r="O28" s="42">
        <f t="shared" si="12"/>
        <v>3156.6710000000003</v>
      </c>
      <c r="P28" s="42">
        <f t="shared" si="4"/>
        <v>3905.16</v>
      </c>
      <c r="Q28" s="44">
        <f t="shared" si="13"/>
        <v>33584.376000000004</v>
      </c>
      <c r="R28" s="58"/>
    </row>
    <row r="29" spans="1:18" ht="12.75">
      <c r="A29" s="18">
        <f t="shared" si="5"/>
        <v>15</v>
      </c>
      <c r="B29" s="2" t="s">
        <v>14</v>
      </c>
      <c r="C29" s="8">
        <v>144</v>
      </c>
      <c r="D29" s="11">
        <v>3124.64</v>
      </c>
      <c r="E29" s="42">
        <f t="shared" si="0"/>
        <v>93.7392</v>
      </c>
      <c r="F29" s="42">
        <f t="shared" si="6"/>
        <v>749.9136</v>
      </c>
      <c r="G29" s="42">
        <f t="shared" si="7"/>
        <v>1531.0736</v>
      </c>
      <c r="H29" s="49">
        <f t="shared" si="8"/>
        <v>4499.4816</v>
      </c>
      <c r="I29" s="42">
        <f t="shared" si="1"/>
        <v>656.1744</v>
      </c>
      <c r="J29" s="42">
        <f t="shared" si="2"/>
        <v>6249.28</v>
      </c>
      <c r="K29" s="33">
        <f t="shared" si="9"/>
        <v>718.6672</v>
      </c>
      <c r="L29" s="42">
        <f t="shared" si="10"/>
        <v>10280.0656</v>
      </c>
      <c r="M29" s="44">
        <f t="shared" si="3"/>
        <v>24778.3952</v>
      </c>
      <c r="N29" s="42">
        <f t="shared" si="11"/>
        <v>687.4208</v>
      </c>
      <c r="O29" s="42">
        <f t="shared" si="12"/>
        <v>3030.9008</v>
      </c>
      <c r="P29" s="42">
        <f t="shared" si="4"/>
        <v>3749.5679999999998</v>
      </c>
      <c r="Q29" s="44">
        <f t="shared" si="13"/>
        <v>32246.2848</v>
      </c>
      <c r="R29" s="58"/>
    </row>
    <row r="30" spans="1:18" ht="12.75">
      <c r="A30" s="18">
        <f t="shared" si="5"/>
        <v>16</v>
      </c>
      <c r="B30" s="2" t="s">
        <v>15</v>
      </c>
      <c r="C30" s="8" t="s">
        <v>47</v>
      </c>
      <c r="D30" s="11">
        <v>1588.4</v>
      </c>
      <c r="E30" s="42">
        <f t="shared" si="0"/>
        <v>47.652</v>
      </c>
      <c r="F30" s="42">
        <f t="shared" si="6"/>
        <v>381.216</v>
      </c>
      <c r="G30" s="42">
        <f t="shared" si="7"/>
        <v>778.316</v>
      </c>
      <c r="H30" s="49">
        <f t="shared" si="8"/>
        <v>2287.296</v>
      </c>
      <c r="I30" s="42">
        <f t="shared" si="1"/>
        <v>333.564</v>
      </c>
      <c r="J30" s="42">
        <f t="shared" si="2"/>
        <v>3176.8</v>
      </c>
      <c r="K30" s="33">
        <f t="shared" si="9"/>
        <v>365.33200000000005</v>
      </c>
      <c r="L30" s="42">
        <f t="shared" si="10"/>
        <v>5225.836</v>
      </c>
      <c r="M30" s="44">
        <f t="shared" si="3"/>
        <v>12596.011999999999</v>
      </c>
      <c r="N30" s="42">
        <f t="shared" si="11"/>
        <v>349.44800000000004</v>
      </c>
      <c r="O30" s="42">
        <f t="shared" si="12"/>
        <v>1540.748</v>
      </c>
      <c r="P30" s="42">
        <f t="shared" si="4"/>
        <v>1906.08</v>
      </c>
      <c r="Q30" s="44">
        <f t="shared" si="13"/>
        <v>16392.288</v>
      </c>
      <c r="R30" s="58"/>
    </row>
    <row r="31" spans="1:18" ht="12.75">
      <c r="A31" s="18">
        <f>A30+1</f>
        <v>17</v>
      </c>
      <c r="B31" s="2" t="s">
        <v>15</v>
      </c>
      <c r="C31" s="8">
        <v>29</v>
      </c>
      <c r="D31" s="11">
        <v>1117</v>
      </c>
      <c r="E31" s="42">
        <f t="shared" si="0"/>
        <v>33.51</v>
      </c>
      <c r="F31" s="42">
        <f t="shared" si="6"/>
        <v>268.08</v>
      </c>
      <c r="G31" s="42">
        <f t="shared" si="7"/>
        <v>547.33</v>
      </c>
      <c r="H31" s="49">
        <f t="shared" si="8"/>
        <v>1608.48</v>
      </c>
      <c r="I31" s="42">
        <f t="shared" si="1"/>
        <v>234.57</v>
      </c>
      <c r="J31" s="42">
        <f t="shared" si="2"/>
        <v>2234</v>
      </c>
      <c r="K31" s="33">
        <f t="shared" si="9"/>
        <v>256.91</v>
      </c>
      <c r="L31" s="42">
        <f t="shared" si="10"/>
        <v>3674.93</v>
      </c>
      <c r="M31" s="44">
        <f t="shared" si="3"/>
        <v>8857.81</v>
      </c>
      <c r="N31" s="42">
        <f t="shared" si="11"/>
        <v>245.74</v>
      </c>
      <c r="O31" s="42">
        <f t="shared" si="12"/>
        <v>1083.49</v>
      </c>
      <c r="P31" s="42">
        <f t="shared" si="4"/>
        <v>1340.3999999999999</v>
      </c>
      <c r="Q31" s="44">
        <f t="shared" si="13"/>
        <v>11527.44</v>
      </c>
      <c r="R31" s="58"/>
    </row>
    <row r="32" spans="1:18" ht="12.75">
      <c r="A32" s="18">
        <f t="shared" si="5"/>
        <v>18</v>
      </c>
      <c r="B32" s="2" t="s">
        <v>15</v>
      </c>
      <c r="C32" s="8" t="s">
        <v>48</v>
      </c>
      <c r="D32" s="11">
        <v>782.1</v>
      </c>
      <c r="E32" s="42">
        <f t="shared" si="0"/>
        <v>23.463</v>
      </c>
      <c r="F32" s="42">
        <f t="shared" si="6"/>
        <v>187.704</v>
      </c>
      <c r="G32" s="42">
        <f t="shared" si="7"/>
        <v>383.229</v>
      </c>
      <c r="H32" s="49">
        <f t="shared" si="8"/>
        <v>1126.224</v>
      </c>
      <c r="I32" s="42">
        <f t="shared" si="1"/>
        <v>164.24099999999999</v>
      </c>
      <c r="J32" s="42">
        <f t="shared" si="2"/>
        <v>1564.2</v>
      </c>
      <c r="K32" s="33">
        <f t="shared" si="9"/>
        <v>179.883</v>
      </c>
      <c r="L32" s="42">
        <f t="shared" si="10"/>
        <v>2573.109</v>
      </c>
      <c r="M32" s="44">
        <f t="shared" si="3"/>
        <v>6202.053</v>
      </c>
      <c r="N32" s="42">
        <f t="shared" si="11"/>
        <v>172.062</v>
      </c>
      <c r="O32" s="42">
        <f t="shared" si="12"/>
        <v>758.6370000000001</v>
      </c>
      <c r="P32" s="42">
        <f t="shared" si="4"/>
        <v>938.52</v>
      </c>
      <c r="Q32" s="44">
        <f t="shared" si="13"/>
        <v>8071.272000000001</v>
      </c>
      <c r="R32" s="58"/>
    </row>
    <row r="33" spans="1:18" ht="12.75">
      <c r="A33" s="18">
        <f t="shared" si="5"/>
        <v>19</v>
      </c>
      <c r="B33" s="2" t="s">
        <v>16</v>
      </c>
      <c r="C33" s="8" t="s">
        <v>49</v>
      </c>
      <c r="D33" s="11">
        <v>1116.8</v>
      </c>
      <c r="E33" s="42">
        <f t="shared" si="0"/>
        <v>33.504</v>
      </c>
      <c r="F33" s="42">
        <f t="shared" si="6"/>
        <v>268.032</v>
      </c>
      <c r="G33" s="42">
        <f t="shared" si="7"/>
        <v>547.232</v>
      </c>
      <c r="H33" s="49">
        <f t="shared" si="8"/>
        <v>1608.1919999999998</v>
      </c>
      <c r="I33" s="42">
        <f t="shared" si="1"/>
        <v>234.528</v>
      </c>
      <c r="J33" s="42">
        <f t="shared" si="2"/>
        <v>2233.6</v>
      </c>
      <c r="K33" s="33">
        <f t="shared" si="9"/>
        <v>256.864</v>
      </c>
      <c r="L33" s="42">
        <f t="shared" si="10"/>
        <v>3674.272</v>
      </c>
      <c r="M33" s="44">
        <f t="shared" si="3"/>
        <v>8856.223999999998</v>
      </c>
      <c r="N33" s="42">
        <f t="shared" si="11"/>
        <v>245.696</v>
      </c>
      <c r="O33" s="42">
        <f t="shared" si="12"/>
        <v>1083.2959999999998</v>
      </c>
      <c r="P33" s="42">
        <f t="shared" si="4"/>
        <v>1340.1599999999999</v>
      </c>
      <c r="Q33" s="44">
        <f t="shared" si="13"/>
        <v>11525.376</v>
      </c>
      <c r="R33" s="58"/>
    </row>
    <row r="34" spans="1:18" ht="12.75">
      <c r="A34" s="18">
        <f t="shared" si="5"/>
        <v>20</v>
      </c>
      <c r="B34" s="3" t="s">
        <v>17</v>
      </c>
      <c r="C34" s="4">
        <v>2</v>
      </c>
      <c r="D34" s="11">
        <v>4105.43</v>
      </c>
      <c r="E34" s="42">
        <f t="shared" si="0"/>
        <v>123.16290000000001</v>
      </c>
      <c r="F34" s="42">
        <f t="shared" si="6"/>
        <v>985.3032000000001</v>
      </c>
      <c r="G34" s="42">
        <f t="shared" si="7"/>
        <v>2011.6607000000001</v>
      </c>
      <c r="H34" s="49">
        <f t="shared" si="8"/>
        <v>5911.8192</v>
      </c>
      <c r="I34" s="42">
        <f t="shared" si="1"/>
        <v>862.1403</v>
      </c>
      <c r="J34" s="42">
        <f t="shared" si="2"/>
        <v>8210.86</v>
      </c>
      <c r="K34" s="33">
        <f t="shared" si="9"/>
        <v>944.2489000000002</v>
      </c>
      <c r="L34" s="42">
        <f t="shared" si="10"/>
        <v>13506.864700000002</v>
      </c>
      <c r="M34" s="44">
        <f t="shared" si="3"/>
        <v>32556.0599</v>
      </c>
      <c r="N34" s="42">
        <f t="shared" si="11"/>
        <v>903.1946</v>
      </c>
      <c r="O34" s="42">
        <f t="shared" si="12"/>
        <v>3982.2671</v>
      </c>
      <c r="P34" s="42">
        <f t="shared" si="4"/>
        <v>4926.5160000000005</v>
      </c>
      <c r="Q34" s="44">
        <f t="shared" si="13"/>
        <v>42368.0376</v>
      </c>
      <c r="R34" s="58"/>
    </row>
    <row r="35" spans="1:18" ht="12.75">
      <c r="A35" s="18">
        <f t="shared" si="5"/>
        <v>21</v>
      </c>
      <c r="B35" s="3" t="s">
        <v>18</v>
      </c>
      <c r="C35" s="4">
        <v>6</v>
      </c>
      <c r="D35" s="11">
        <v>409</v>
      </c>
      <c r="E35" s="42">
        <f t="shared" si="0"/>
        <v>12.27</v>
      </c>
      <c r="F35" s="42">
        <f t="shared" si="6"/>
        <v>98.16</v>
      </c>
      <c r="G35" s="42">
        <f t="shared" si="7"/>
        <v>200.41</v>
      </c>
      <c r="H35" s="49">
        <f t="shared" si="8"/>
        <v>588.9599999999999</v>
      </c>
      <c r="I35" s="42">
        <f t="shared" si="1"/>
        <v>85.89</v>
      </c>
      <c r="J35" s="42">
        <f t="shared" si="2"/>
        <v>818</v>
      </c>
      <c r="K35" s="33">
        <f t="shared" si="9"/>
        <v>94.07000000000001</v>
      </c>
      <c r="L35" s="42">
        <f t="shared" si="10"/>
        <v>1345.6100000000001</v>
      </c>
      <c r="M35" s="44">
        <f t="shared" si="3"/>
        <v>3243.37</v>
      </c>
      <c r="N35" s="50">
        <v>0</v>
      </c>
      <c r="O35" s="42">
        <f t="shared" si="12"/>
        <v>396.72999999999996</v>
      </c>
      <c r="P35" s="42">
        <f t="shared" si="4"/>
        <v>490.79999999999995</v>
      </c>
      <c r="Q35" s="44">
        <f>D35*Q$10</f>
        <v>4220.88</v>
      </c>
      <c r="R35" s="58">
        <f>D35*0.22</f>
        <v>89.98</v>
      </c>
    </row>
    <row r="36" spans="1:18" ht="12.75">
      <c r="A36" s="18"/>
      <c r="B36" s="3"/>
      <c r="C36" s="4"/>
      <c r="D36" s="11"/>
      <c r="E36" s="42"/>
      <c r="F36" s="42"/>
      <c r="G36" s="42"/>
      <c r="H36" s="49"/>
      <c r="I36" s="42"/>
      <c r="J36" s="42"/>
      <c r="K36" s="33"/>
      <c r="L36" s="42"/>
      <c r="M36" s="44"/>
      <c r="N36" s="50"/>
      <c r="O36" s="42"/>
      <c r="P36" s="42"/>
      <c r="Q36" s="44"/>
      <c r="R36" s="58"/>
    </row>
    <row r="37" spans="1:18" ht="12.75">
      <c r="A37" s="181" t="s">
        <v>0</v>
      </c>
      <c r="B37" s="182" t="s">
        <v>1</v>
      </c>
      <c r="C37" s="181" t="s">
        <v>2</v>
      </c>
      <c r="D37" s="183" t="s">
        <v>31</v>
      </c>
      <c r="E37" s="176" t="s">
        <v>33</v>
      </c>
      <c r="F37" s="176" t="s">
        <v>34</v>
      </c>
      <c r="G37" s="176" t="s">
        <v>35</v>
      </c>
      <c r="H37" s="186" t="s">
        <v>36</v>
      </c>
      <c r="I37" s="176" t="s">
        <v>37</v>
      </c>
      <c r="J37" s="176" t="s">
        <v>38</v>
      </c>
      <c r="K37" s="176" t="s">
        <v>39</v>
      </c>
      <c r="L37" s="176" t="s">
        <v>40</v>
      </c>
      <c r="M37" s="180" t="s">
        <v>41</v>
      </c>
      <c r="N37" s="176" t="s">
        <v>42</v>
      </c>
      <c r="O37" s="176" t="s">
        <v>43</v>
      </c>
      <c r="P37" s="176" t="s">
        <v>32</v>
      </c>
      <c r="Q37" s="176" t="s">
        <v>44</v>
      </c>
      <c r="R37" s="189"/>
    </row>
    <row r="38" spans="1:18" ht="12.75">
      <c r="A38" s="181"/>
      <c r="B38" s="181"/>
      <c r="C38" s="181"/>
      <c r="D38" s="183"/>
      <c r="E38" s="176"/>
      <c r="F38" s="176"/>
      <c r="G38" s="176"/>
      <c r="H38" s="186"/>
      <c r="I38" s="176"/>
      <c r="J38" s="176"/>
      <c r="K38" s="176"/>
      <c r="L38" s="176"/>
      <c r="M38" s="180"/>
      <c r="N38" s="176"/>
      <c r="O38" s="176"/>
      <c r="P38" s="176"/>
      <c r="Q38" s="176"/>
      <c r="R38" s="189"/>
    </row>
    <row r="39" spans="1:18" ht="12.75">
      <c r="A39" s="10">
        <v>1</v>
      </c>
      <c r="B39" s="10">
        <v>2</v>
      </c>
      <c r="C39" s="10">
        <v>3</v>
      </c>
      <c r="D39" s="89">
        <v>4</v>
      </c>
      <c r="E39" s="9">
        <v>5</v>
      </c>
      <c r="F39" s="9">
        <v>6</v>
      </c>
      <c r="G39" s="9">
        <v>7</v>
      </c>
      <c r="H39" s="9">
        <v>8</v>
      </c>
      <c r="I39" s="41">
        <v>9</v>
      </c>
      <c r="J39" s="9">
        <v>10</v>
      </c>
      <c r="K39" s="9">
        <v>11</v>
      </c>
      <c r="L39" s="9">
        <v>12</v>
      </c>
      <c r="M39" s="14">
        <v>13</v>
      </c>
      <c r="N39" s="9">
        <v>14</v>
      </c>
      <c r="O39" s="9">
        <v>15</v>
      </c>
      <c r="P39" s="9">
        <v>16</v>
      </c>
      <c r="Q39" s="9">
        <v>17</v>
      </c>
      <c r="R39" s="58"/>
    </row>
    <row r="40" spans="1:18" ht="12.75">
      <c r="A40" s="16"/>
      <c r="B40" s="16"/>
      <c r="C40" s="16"/>
      <c r="D40" s="17"/>
      <c r="E40" s="70">
        <v>0.03</v>
      </c>
      <c r="F40" s="70">
        <v>0.24</v>
      </c>
      <c r="G40" s="70">
        <v>0.49</v>
      </c>
      <c r="H40" s="70">
        <v>1.44</v>
      </c>
      <c r="I40" s="71">
        <v>0.21</v>
      </c>
      <c r="J40" s="70">
        <v>2</v>
      </c>
      <c r="K40" s="70">
        <v>0.23</v>
      </c>
      <c r="L40" s="70">
        <v>3.29</v>
      </c>
      <c r="M40" s="70">
        <v>7.93</v>
      </c>
      <c r="N40" s="70">
        <v>0.22</v>
      </c>
      <c r="O40" s="70">
        <v>0.97</v>
      </c>
      <c r="P40" s="70">
        <v>1.2</v>
      </c>
      <c r="Q40" s="71">
        <v>10.32</v>
      </c>
      <c r="R40" s="58"/>
    </row>
    <row r="41" spans="1:18" ht="15">
      <c r="A41" s="16"/>
      <c r="B41" s="16"/>
      <c r="C41" s="16"/>
      <c r="D41" s="17"/>
      <c r="E41" s="56"/>
      <c r="F41" s="56"/>
      <c r="G41" s="177" t="s">
        <v>62</v>
      </c>
      <c r="H41" s="178"/>
      <c r="I41" s="178"/>
      <c r="J41" s="178"/>
      <c r="K41" s="178"/>
      <c r="L41" s="178"/>
      <c r="M41" s="178"/>
      <c r="N41" s="178"/>
      <c r="O41" s="179"/>
      <c r="P41" s="47"/>
      <c r="Q41" s="48"/>
      <c r="R41" s="58"/>
    </row>
    <row r="42" spans="1:18" ht="12.75">
      <c r="A42" s="18">
        <f>A35+1</f>
        <v>22</v>
      </c>
      <c r="B42" s="2" t="s">
        <v>19</v>
      </c>
      <c r="C42" s="8">
        <v>14</v>
      </c>
      <c r="D42" s="11">
        <v>650.1</v>
      </c>
      <c r="E42" s="42">
        <f aca="true" t="shared" si="14" ref="E42:E54">D42*E$10</f>
        <v>19.503</v>
      </c>
      <c r="F42" s="42">
        <f t="shared" si="6"/>
        <v>156.024</v>
      </c>
      <c r="G42" s="42">
        <f t="shared" si="7"/>
        <v>318.549</v>
      </c>
      <c r="H42" s="49">
        <f t="shared" si="8"/>
        <v>936.144</v>
      </c>
      <c r="I42" s="42">
        <f t="shared" si="1"/>
        <v>136.521</v>
      </c>
      <c r="J42" s="42">
        <f t="shared" si="2"/>
        <v>1300.2</v>
      </c>
      <c r="K42" s="33">
        <f t="shared" si="9"/>
        <v>149.52300000000002</v>
      </c>
      <c r="L42" s="42">
        <f t="shared" si="10"/>
        <v>2138.829</v>
      </c>
      <c r="M42" s="44">
        <f t="shared" si="3"/>
        <v>5155.293</v>
      </c>
      <c r="N42" s="42">
        <f t="shared" si="11"/>
        <v>143.02200000000002</v>
      </c>
      <c r="O42" s="42">
        <f t="shared" si="12"/>
        <v>630.597</v>
      </c>
      <c r="P42" s="42">
        <f t="shared" si="4"/>
        <v>780.12</v>
      </c>
      <c r="Q42" s="44">
        <f>D42*Q$10</f>
        <v>6709.032</v>
      </c>
      <c r="R42" s="58"/>
    </row>
    <row r="43" spans="1:18" ht="12.75">
      <c r="A43" s="18">
        <f t="shared" si="5"/>
        <v>23</v>
      </c>
      <c r="B43" s="3" t="s">
        <v>20</v>
      </c>
      <c r="C43" s="4">
        <v>4</v>
      </c>
      <c r="D43" s="11">
        <v>2539.81</v>
      </c>
      <c r="E43" s="42">
        <f t="shared" si="14"/>
        <v>76.1943</v>
      </c>
      <c r="F43" s="42">
        <f t="shared" si="6"/>
        <v>609.5544</v>
      </c>
      <c r="G43" s="42">
        <f t="shared" si="7"/>
        <v>1244.5068999999999</v>
      </c>
      <c r="H43" s="49">
        <f t="shared" si="8"/>
        <v>3657.3264</v>
      </c>
      <c r="I43" s="42">
        <f t="shared" si="1"/>
        <v>533.3601</v>
      </c>
      <c r="J43" s="42">
        <f t="shared" si="2"/>
        <v>5079.62</v>
      </c>
      <c r="K43" s="33">
        <f t="shared" si="9"/>
        <v>584.1563</v>
      </c>
      <c r="L43" s="42">
        <f t="shared" si="10"/>
        <v>8355.9749</v>
      </c>
      <c r="M43" s="44">
        <f t="shared" si="3"/>
        <v>20140.6933</v>
      </c>
      <c r="N43" s="42">
        <f t="shared" si="11"/>
        <v>558.7582</v>
      </c>
      <c r="O43" s="42">
        <f t="shared" si="12"/>
        <v>2463.6157</v>
      </c>
      <c r="P43" s="42">
        <f t="shared" si="4"/>
        <v>3047.772</v>
      </c>
      <c r="Q43" s="44">
        <f aca="true" t="shared" si="15" ref="Q43:Q62">D43*Q$10</f>
        <v>26210.8392</v>
      </c>
      <c r="R43" s="58"/>
    </row>
    <row r="44" spans="1:18" ht="12.75">
      <c r="A44" s="18">
        <f t="shared" si="5"/>
        <v>24</v>
      </c>
      <c r="B44" s="3" t="s">
        <v>23</v>
      </c>
      <c r="C44" s="4">
        <v>5</v>
      </c>
      <c r="D44" s="11">
        <v>2007.2</v>
      </c>
      <c r="E44" s="42">
        <f t="shared" si="14"/>
        <v>60.216</v>
      </c>
      <c r="F44" s="42">
        <f t="shared" si="6"/>
        <v>481.728</v>
      </c>
      <c r="G44" s="42">
        <f t="shared" si="7"/>
        <v>983.528</v>
      </c>
      <c r="H44" s="49">
        <f t="shared" si="8"/>
        <v>2890.368</v>
      </c>
      <c r="I44" s="42">
        <f t="shared" si="1"/>
        <v>421.512</v>
      </c>
      <c r="J44" s="42">
        <f t="shared" si="2"/>
        <v>4014.4</v>
      </c>
      <c r="K44" s="33">
        <f t="shared" si="9"/>
        <v>461.656</v>
      </c>
      <c r="L44" s="42">
        <f t="shared" si="10"/>
        <v>6603.688</v>
      </c>
      <c r="M44" s="44">
        <f t="shared" si="3"/>
        <v>15917.096000000001</v>
      </c>
      <c r="N44" s="42">
        <f t="shared" si="11"/>
        <v>441.584</v>
      </c>
      <c r="O44" s="42">
        <f t="shared" si="12"/>
        <v>1946.984</v>
      </c>
      <c r="P44" s="42">
        <f t="shared" si="4"/>
        <v>2408.64</v>
      </c>
      <c r="Q44" s="44">
        <f t="shared" si="15"/>
        <v>20714.304</v>
      </c>
      <c r="R44" s="58"/>
    </row>
    <row r="45" spans="1:18" ht="12.75">
      <c r="A45" s="18">
        <f t="shared" si="5"/>
        <v>25</v>
      </c>
      <c r="B45" s="3" t="s">
        <v>23</v>
      </c>
      <c r="C45" s="4">
        <v>6</v>
      </c>
      <c r="D45" s="11">
        <v>2551.6</v>
      </c>
      <c r="E45" s="42">
        <f t="shared" si="14"/>
        <v>76.54799999999999</v>
      </c>
      <c r="F45" s="42">
        <f t="shared" si="6"/>
        <v>612.3839999999999</v>
      </c>
      <c r="G45" s="42">
        <f t="shared" si="7"/>
        <v>1250.2839999999999</v>
      </c>
      <c r="H45" s="49">
        <f t="shared" si="8"/>
        <v>3674.3039999999996</v>
      </c>
      <c r="I45" s="42">
        <f t="shared" si="1"/>
        <v>535.836</v>
      </c>
      <c r="J45" s="42">
        <f t="shared" si="2"/>
        <v>5103.2</v>
      </c>
      <c r="K45" s="33">
        <f t="shared" si="9"/>
        <v>586.868</v>
      </c>
      <c r="L45" s="42">
        <f t="shared" si="10"/>
        <v>8394.764</v>
      </c>
      <c r="M45" s="44">
        <f t="shared" si="3"/>
        <v>20234.188000000002</v>
      </c>
      <c r="N45" s="42">
        <f t="shared" si="11"/>
        <v>561.352</v>
      </c>
      <c r="O45" s="42">
        <f t="shared" si="12"/>
        <v>2475.0519999999997</v>
      </c>
      <c r="P45" s="42">
        <f t="shared" si="4"/>
        <v>3061.9199999999996</v>
      </c>
      <c r="Q45" s="44">
        <f t="shared" si="15"/>
        <v>26332.512</v>
      </c>
      <c r="R45" s="58"/>
    </row>
    <row r="46" spans="1:18" ht="12.75">
      <c r="A46" s="18">
        <f t="shared" si="5"/>
        <v>26</v>
      </c>
      <c r="B46" s="3" t="s">
        <v>23</v>
      </c>
      <c r="C46" s="4">
        <v>7</v>
      </c>
      <c r="D46" s="90">
        <v>1905.26</v>
      </c>
      <c r="E46" s="42">
        <f t="shared" si="14"/>
        <v>57.157799999999995</v>
      </c>
      <c r="F46" s="42">
        <f t="shared" si="6"/>
        <v>457.26239999999996</v>
      </c>
      <c r="G46" s="42">
        <f t="shared" si="7"/>
        <v>933.5774</v>
      </c>
      <c r="H46" s="49">
        <f t="shared" si="8"/>
        <v>2743.5744</v>
      </c>
      <c r="I46" s="42">
        <f t="shared" si="1"/>
        <v>400.1046</v>
      </c>
      <c r="J46" s="42">
        <f t="shared" si="2"/>
        <v>3810.52</v>
      </c>
      <c r="K46" s="33">
        <f t="shared" si="9"/>
        <v>438.20980000000003</v>
      </c>
      <c r="L46" s="42">
        <f t="shared" si="10"/>
        <v>6268.3054</v>
      </c>
      <c r="M46" s="44">
        <f t="shared" si="3"/>
        <v>15108.711800000001</v>
      </c>
      <c r="N46" s="42">
        <f t="shared" si="11"/>
        <v>419.1572</v>
      </c>
      <c r="O46" s="42">
        <f t="shared" si="12"/>
        <v>1848.1022</v>
      </c>
      <c r="P46" s="42">
        <f t="shared" si="4"/>
        <v>2286.312</v>
      </c>
      <c r="Q46" s="44">
        <f t="shared" si="15"/>
        <v>19662.2832</v>
      </c>
      <c r="R46" s="58"/>
    </row>
    <row r="47" spans="1:18" ht="12.75">
      <c r="A47" s="18">
        <f t="shared" si="5"/>
        <v>27</v>
      </c>
      <c r="B47" s="3" t="s">
        <v>23</v>
      </c>
      <c r="C47" s="4">
        <v>8</v>
      </c>
      <c r="D47" s="11">
        <v>2543.1</v>
      </c>
      <c r="E47" s="42">
        <f t="shared" si="14"/>
        <v>76.29299999999999</v>
      </c>
      <c r="F47" s="42">
        <f t="shared" si="6"/>
        <v>610.3439999999999</v>
      </c>
      <c r="G47" s="42">
        <f t="shared" si="7"/>
        <v>1246.119</v>
      </c>
      <c r="H47" s="49">
        <f t="shared" si="8"/>
        <v>3662.064</v>
      </c>
      <c r="I47" s="42">
        <f t="shared" si="1"/>
        <v>534.0509999999999</v>
      </c>
      <c r="J47" s="42">
        <f t="shared" si="2"/>
        <v>5086.2</v>
      </c>
      <c r="K47" s="33">
        <f t="shared" si="9"/>
        <v>584.913</v>
      </c>
      <c r="L47" s="42">
        <f t="shared" si="10"/>
        <v>8366.798999999999</v>
      </c>
      <c r="M47" s="44">
        <f t="shared" si="3"/>
        <v>20166.783</v>
      </c>
      <c r="N47" s="42">
        <f t="shared" si="11"/>
        <v>559.482</v>
      </c>
      <c r="O47" s="42">
        <f t="shared" si="12"/>
        <v>2466.807</v>
      </c>
      <c r="P47" s="42">
        <f t="shared" si="4"/>
        <v>3051.72</v>
      </c>
      <c r="Q47" s="44">
        <f t="shared" si="15"/>
        <v>26244.792</v>
      </c>
      <c r="R47" s="58"/>
    </row>
    <row r="48" spans="1:18" ht="12.75">
      <c r="A48" s="18">
        <f t="shared" si="5"/>
        <v>28</v>
      </c>
      <c r="B48" s="3" t="s">
        <v>24</v>
      </c>
      <c r="C48" s="4">
        <v>92</v>
      </c>
      <c r="D48" s="11">
        <v>725.2</v>
      </c>
      <c r="E48" s="42">
        <f t="shared" si="14"/>
        <v>21.756</v>
      </c>
      <c r="F48" s="42">
        <f t="shared" si="6"/>
        <v>174.048</v>
      </c>
      <c r="G48" s="42">
        <f t="shared" si="7"/>
        <v>355.348</v>
      </c>
      <c r="H48" s="49">
        <f t="shared" si="8"/>
        <v>1044.288</v>
      </c>
      <c r="I48" s="42">
        <f t="shared" si="1"/>
        <v>152.292</v>
      </c>
      <c r="J48" s="42">
        <f t="shared" si="2"/>
        <v>1450.4</v>
      </c>
      <c r="K48" s="33">
        <f t="shared" si="9"/>
        <v>166.79600000000002</v>
      </c>
      <c r="L48" s="42">
        <f t="shared" si="10"/>
        <v>2385.9080000000004</v>
      </c>
      <c r="M48" s="44">
        <f t="shared" si="3"/>
        <v>5750.836</v>
      </c>
      <c r="N48" s="42">
        <f t="shared" si="11"/>
        <v>159.544</v>
      </c>
      <c r="O48" s="42">
        <f t="shared" si="12"/>
        <v>703.4440000000001</v>
      </c>
      <c r="P48" s="42">
        <f t="shared" si="4"/>
        <v>870.24</v>
      </c>
      <c r="Q48" s="44">
        <f t="shared" si="15"/>
        <v>7484.064</v>
      </c>
      <c r="R48" s="58"/>
    </row>
    <row r="49" spans="1:18" ht="12.75">
      <c r="A49" s="18">
        <f t="shared" si="5"/>
        <v>29</v>
      </c>
      <c r="B49" s="3" t="s">
        <v>24</v>
      </c>
      <c r="C49" s="4">
        <v>115</v>
      </c>
      <c r="D49" s="11">
        <v>3334.3</v>
      </c>
      <c r="E49" s="42">
        <f t="shared" si="14"/>
        <v>100.029</v>
      </c>
      <c r="F49" s="42">
        <f t="shared" si="6"/>
        <v>800.232</v>
      </c>
      <c r="G49" s="42">
        <f t="shared" si="7"/>
        <v>1633.807</v>
      </c>
      <c r="H49" s="49">
        <f t="shared" si="8"/>
        <v>4801.392</v>
      </c>
      <c r="I49" s="42">
        <f t="shared" si="1"/>
        <v>700.203</v>
      </c>
      <c r="J49" s="42">
        <f t="shared" si="2"/>
        <v>6668.6</v>
      </c>
      <c r="K49" s="33">
        <f t="shared" si="9"/>
        <v>766.8890000000001</v>
      </c>
      <c r="L49" s="42">
        <f t="shared" si="10"/>
        <v>10969.847000000002</v>
      </c>
      <c r="M49" s="44">
        <f t="shared" si="3"/>
        <v>26440.999000000003</v>
      </c>
      <c r="N49" s="42">
        <f t="shared" si="11"/>
        <v>733.546</v>
      </c>
      <c r="O49" s="42">
        <f t="shared" si="12"/>
        <v>3234.271</v>
      </c>
      <c r="P49" s="42">
        <f t="shared" si="4"/>
        <v>4001.16</v>
      </c>
      <c r="Q49" s="44">
        <f t="shared" si="15"/>
        <v>34409.976</v>
      </c>
      <c r="R49" s="58"/>
    </row>
    <row r="50" spans="1:18" ht="12.75">
      <c r="A50" s="18">
        <f t="shared" si="5"/>
        <v>30</v>
      </c>
      <c r="B50" s="3" t="s">
        <v>24</v>
      </c>
      <c r="C50" s="4">
        <v>133</v>
      </c>
      <c r="D50" s="11">
        <v>426.3</v>
      </c>
      <c r="E50" s="42">
        <f t="shared" si="14"/>
        <v>12.789</v>
      </c>
      <c r="F50" s="42">
        <f t="shared" si="6"/>
        <v>102.312</v>
      </c>
      <c r="G50" s="42">
        <f t="shared" si="7"/>
        <v>208.887</v>
      </c>
      <c r="H50" s="49">
        <f t="shared" si="8"/>
        <v>613.872</v>
      </c>
      <c r="I50" s="42">
        <f t="shared" si="1"/>
        <v>89.523</v>
      </c>
      <c r="J50" s="42">
        <f t="shared" si="2"/>
        <v>852.6</v>
      </c>
      <c r="K50" s="33">
        <f t="shared" si="9"/>
        <v>98.049</v>
      </c>
      <c r="L50" s="42">
        <f t="shared" si="10"/>
        <v>1402.527</v>
      </c>
      <c r="M50" s="44">
        <f t="shared" si="3"/>
        <v>3380.5589999999997</v>
      </c>
      <c r="N50" s="42">
        <f t="shared" si="11"/>
        <v>93.786</v>
      </c>
      <c r="O50" s="42">
        <f t="shared" si="12"/>
        <v>413.511</v>
      </c>
      <c r="P50" s="42">
        <f t="shared" si="4"/>
        <v>511.56</v>
      </c>
      <c r="Q50" s="44">
        <f t="shared" si="15"/>
        <v>4399.416</v>
      </c>
      <c r="R50" s="58"/>
    </row>
    <row r="51" spans="1:18" ht="12.75">
      <c r="A51" s="18">
        <f t="shared" si="5"/>
        <v>31</v>
      </c>
      <c r="B51" s="3" t="s">
        <v>24</v>
      </c>
      <c r="C51" s="4">
        <v>135</v>
      </c>
      <c r="D51" s="11">
        <v>610</v>
      </c>
      <c r="E51" s="42">
        <f t="shared" si="14"/>
        <v>18.3</v>
      </c>
      <c r="F51" s="42">
        <f t="shared" si="6"/>
        <v>146.4</v>
      </c>
      <c r="G51" s="42">
        <f t="shared" si="7"/>
        <v>298.9</v>
      </c>
      <c r="H51" s="49">
        <f t="shared" si="8"/>
        <v>878.4</v>
      </c>
      <c r="I51" s="42">
        <f t="shared" si="1"/>
        <v>128.1</v>
      </c>
      <c r="J51" s="42">
        <f t="shared" si="2"/>
        <v>1220</v>
      </c>
      <c r="K51" s="33">
        <f t="shared" si="9"/>
        <v>140.3</v>
      </c>
      <c r="L51" s="42">
        <f t="shared" si="10"/>
        <v>2006.9</v>
      </c>
      <c r="M51" s="44">
        <f t="shared" si="3"/>
        <v>4837.3</v>
      </c>
      <c r="N51" s="42">
        <f t="shared" si="11"/>
        <v>134.2</v>
      </c>
      <c r="O51" s="42">
        <f t="shared" si="12"/>
        <v>591.6999999999999</v>
      </c>
      <c r="P51" s="42">
        <f t="shared" si="4"/>
        <v>732</v>
      </c>
      <c r="Q51" s="44">
        <f t="shared" si="15"/>
        <v>6295.2</v>
      </c>
      <c r="R51" s="58"/>
    </row>
    <row r="52" spans="1:18" ht="12.75">
      <c r="A52" s="18">
        <f t="shared" si="5"/>
        <v>32</v>
      </c>
      <c r="B52" s="3" t="s">
        <v>25</v>
      </c>
      <c r="C52" s="4">
        <v>15</v>
      </c>
      <c r="D52" s="11">
        <v>2450.38</v>
      </c>
      <c r="E52" s="42">
        <f t="shared" si="14"/>
        <v>73.5114</v>
      </c>
      <c r="F52" s="42">
        <f t="shared" si="6"/>
        <v>588.0912</v>
      </c>
      <c r="G52" s="42">
        <f t="shared" si="7"/>
        <v>1200.6862</v>
      </c>
      <c r="H52" s="49">
        <f t="shared" si="8"/>
        <v>3528.5472</v>
      </c>
      <c r="I52" s="42">
        <f t="shared" si="1"/>
        <v>514.5798</v>
      </c>
      <c r="J52" s="42">
        <f t="shared" si="2"/>
        <v>4900.76</v>
      </c>
      <c r="K52" s="33">
        <f t="shared" si="9"/>
        <v>563.5874</v>
      </c>
      <c r="L52" s="42">
        <f t="shared" si="10"/>
        <v>8061.7502</v>
      </c>
      <c r="M52" s="44">
        <f t="shared" si="3"/>
        <v>19431.513400000003</v>
      </c>
      <c r="N52" s="42">
        <f t="shared" si="11"/>
        <v>539.0836</v>
      </c>
      <c r="O52" s="42">
        <f t="shared" si="12"/>
        <v>2376.8686000000002</v>
      </c>
      <c r="P52" s="42">
        <f t="shared" si="4"/>
        <v>2940.456</v>
      </c>
      <c r="Q52" s="44">
        <f t="shared" si="15"/>
        <v>25287.9216</v>
      </c>
      <c r="R52" s="58"/>
    </row>
    <row r="53" spans="1:18" ht="12.75">
      <c r="A53" s="18">
        <f t="shared" si="5"/>
        <v>33</v>
      </c>
      <c r="B53" s="3" t="s">
        <v>26</v>
      </c>
      <c r="C53" s="4" t="s">
        <v>53</v>
      </c>
      <c r="D53" s="11">
        <v>283.7</v>
      </c>
      <c r="E53" s="42">
        <f t="shared" si="14"/>
        <v>8.511</v>
      </c>
      <c r="F53" s="42">
        <f t="shared" si="6"/>
        <v>68.088</v>
      </c>
      <c r="G53" s="42">
        <f t="shared" si="7"/>
        <v>139.013</v>
      </c>
      <c r="H53" s="49">
        <f t="shared" si="8"/>
        <v>408.52799999999996</v>
      </c>
      <c r="I53" s="42">
        <f t="shared" si="1"/>
        <v>59.577</v>
      </c>
      <c r="J53" s="42">
        <f t="shared" si="2"/>
        <v>567.4</v>
      </c>
      <c r="K53" s="33">
        <f t="shared" si="9"/>
        <v>65.251</v>
      </c>
      <c r="L53" s="42">
        <f t="shared" si="10"/>
        <v>933.3729999999999</v>
      </c>
      <c r="M53" s="44">
        <f t="shared" si="3"/>
        <v>2249.741</v>
      </c>
      <c r="N53" s="42">
        <f t="shared" si="11"/>
        <v>62.413999999999994</v>
      </c>
      <c r="O53" s="42">
        <f t="shared" si="12"/>
        <v>275.18899999999996</v>
      </c>
      <c r="P53" s="42">
        <f t="shared" si="4"/>
        <v>340.44</v>
      </c>
      <c r="Q53" s="44">
        <f t="shared" si="15"/>
        <v>2927.784</v>
      </c>
      <c r="R53" s="58"/>
    </row>
    <row r="54" spans="1:18" ht="12.75">
      <c r="A54" s="18">
        <f t="shared" si="5"/>
        <v>34</v>
      </c>
      <c r="B54" s="3" t="s">
        <v>26</v>
      </c>
      <c r="C54" s="4" t="s">
        <v>52</v>
      </c>
      <c r="D54" s="11">
        <v>275.5</v>
      </c>
      <c r="E54" s="42">
        <f t="shared" si="14"/>
        <v>8.265</v>
      </c>
      <c r="F54" s="42">
        <f t="shared" si="6"/>
        <v>66.12</v>
      </c>
      <c r="G54" s="42">
        <f t="shared" si="7"/>
        <v>134.995</v>
      </c>
      <c r="H54" s="49">
        <f t="shared" si="8"/>
        <v>396.71999999999997</v>
      </c>
      <c r="I54" s="42">
        <f t="shared" si="1"/>
        <v>57.855</v>
      </c>
      <c r="J54" s="42">
        <f t="shared" si="2"/>
        <v>551</v>
      </c>
      <c r="K54" s="33">
        <f t="shared" si="9"/>
        <v>63.365</v>
      </c>
      <c r="L54" s="42">
        <f t="shared" si="10"/>
        <v>906.395</v>
      </c>
      <c r="M54" s="44">
        <f t="shared" si="3"/>
        <v>2184.715</v>
      </c>
      <c r="N54" s="42">
        <f t="shared" si="11"/>
        <v>60.61</v>
      </c>
      <c r="O54" s="42">
        <f t="shared" si="12"/>
        <v>267.235</v>
      </c>
      <c r="P54" s="42">
        <f t="shared" si="4"/>
        <v>330.59999999999997</v>
      </c>
      <c r="Q54" s="44">
        <f t="shared" si="15"/>
        <v>2843.16</v>
      </c>
      <c r="R54" s="58"/>
    </row>
    <row r="55" spans="1:18" ht="12.75">
      <c r="A55" s="18">
        <f t="shared" si="5"/>
        <v>35</v>
      </c>
      <c r="B55" s="3" t="s">
        <v>27</v>
      </c>
      <c r="C55" s="4">
        <v>3</v>
      </c>
      <c r="D55" s="11">
        <v>265</v>
      </c>
      <c r="E55" s="50">
        <v>0</v>
      </c>
      <c r="F55" s="50">
        <v>0</v>
      </c>
      <c r="G55" s="50">
        <v>0</v>
      </c>
      <c r="H55" s="51">
        <v>0</v>
      </c>
      <c r="I55" s="42">
        <f t="shared" si="1"/>
        <v>55.65</v>
      </c>
      <c r="J55" s="42">
        <f t="shared" si="2"/>
        <v>530</v>
      </c>
      <c r="K55" s="33">
        <f t="shared" si="9"/>
        <v>60.95</v>
      </c>
      <c r="L55" s="42">
        <f t="shared" si="10"/>
        <v>871.85</v>
      </c>
      <c r="M55" s="44">
        <f t="shared" si="3"/>
        <v>1518.45</v>
      </c>
      <c r="N55" s="50">
        <v>0</v>
      </c>
      <c r="O55" s="42">
        <f t="shared" si="12"/>
        <v>257.05</v>
      </c>
      <c r="P55" s="42">
        <f t="shared" si="4"/>
        <v>318</v>
      </c>
      <c r="Q55" s="44">
        <f t="shared" si="15"/>
        <v>2734.8</v>
      </c>
      <c r="R55" s="58">
        <f>(D55*0.03)+(D55*0.24)+(D55*0.49)+(D55*1.44)+(D55*0.22)</f>
        <v>641.3</v>
      </c>
    </row>
    <row r="56" spans="1:18" ht="12.75">
      <c r="A56" s="18">
        <f t="shared" si="5"/>
        <v>36</v>
      </c>
      <c r="B56" s="2" t="s">
        <v>27</v>
      </c>
      <c r="C56" s="8">
        <v>4</v>
      </c>
      <c r="D56" s="11">
        <v>713.9</v>
      </c>
      <c r="E56" s="42">
        <f aca="true" t="shared" si="16" ref="E56:E62">D56*E$10</f>
        <v>21.416999999999998</v>
      </c>
      <c r="F56" s="42">
        <f t="shared" si="6"/>
        <v>171.33599999999998</v>
      </c>
      <c r="G56" s="42">
        <f t="shared" si="7"/>
        <v>349.811</v>
      </c>
      <c r="H56" s="49">
        <f t="shared" si="8"/>
        <v>1028.0159999999998</v>
      </c>
      <c r="I56" s="42">
        <f t="shared" si="1"/>
        <v>149.91899999999998</v>
      </c>
      <c r="J56" s="42">
        <f t="shared" si="2"/>
        <v>1427.8</v>
      </c>
      <c r="K56" s="33">
        <f t="shared" si="9"/>
        <v>164.197</v>
      </c>
      <c r="L56" s="42">
        <f t="shared" si="10"/>
        <v>2348.7309999999998</v>
      </c>
      <c r="M56" s="44">
        <f t="shared" si="3"/>
        <v>5661.227</v>
      </c>
      <c r="N56" s="42">
        <f t="shared" si="11"/>
        <v>157.058</v>
      </c>
      <c r="O56" s="42">
        <f t="shared" si="12"/>
        <v>692.483</v>
      </c>
      <c r="P56" s="42">
        <f t="shared" si="4"/>
        <v>856.68</v>
      </c>
      <c r="Q56" s="44">
        <f t="shared" si="15"/>
        <v>7367.448</v>
      </c>
      <c r="R56" s="58"/>
    </row>
    <row r="57" spans="1:18" ht="12.75">
      <c r="A57" s="18">
        <f t="shared" si="5"/>
        <v>37</v>
      </c>
      <c r="B57" s="3" t="s">
        <v>28</v>
      </c>
      <c r="C57" s="4">
        <v>3</v>
      </c>
      <c r="D57" s="11">
        <v>466</v>
      </c>
      <c r="E57" s="50">
        <v>0</v>
      </c>
      <c r="F57" s="42">
        <f t="shared" si="6"/>
        <v>111.83999999999999</v>
      </c>
      <c r="G57" s="50">
        <v>0</v>
      </c>
      <c r="H57" s="51">
        <v>0</v>
      </c>
      <c r="I57" s="50">
        <v>0</v>
      </c>
      <c r="J57" s="42">
        <f t="shared" si="2"/>
        <v>932</v>
      </c>
      <c r="K57" s="33">
        <f t="shared" si="9"/>
        <v>107.18</v>
      </c>
      <c r="L57" s="42">
        <f t="shared" si="10"/>
        <v>1533.14</v>
      </c>
      <c r="M57" s="44">
        <f t="shared" si="3"/>
        <v>2684.16</v>
      </c>
      <c r="N57" s="50">
        <v>0</v>
      </c>
      <c r="O57" s="42">
        <f t="shared" si="12"/>
        <v>452.02</v>
      </c>
      <c r="P57" s="42">
        <f t="shared" si="4"/>
        <v>559.1999999999999</v>
      </c>
      <c r="Q57" s="44">
        <f t="shared" si="15"/>
        <v>4809.12</v>
      </c>
      <c r="R57" s="58">
        <f>(D57*0.03)+(D57*0.49)+(D57*1.44)+(D57*0.21)+(D57*0.22)</f>
        <v>1113.74</v>
      </c>
    </row>
    <row r="58" spans="1:18" ht="12.75">
      <c r="A58" s="18">
        <f t="shared" si="5"/>
        <v>38</v>
      </c>
      <c r="B58" s="3" t="s">
        <v>28</v>
      </c>
      <c r="C58" s="4">
        <v>5</v>
      </c>
      <c r="D58" s="11">
        <v>467.5</v>
      </c>
      <c r="E58" s="42">
        <f t="shared" si="16"/>
        <v>14.025</v>
      </c>
      <c r="F58" s="42">
        <f t="shared" si="6"/>
        <v>112.2</v>
      </c>
      <c r="G58" s="42">
        <f t="shared" si="7"/>
        <v>229.075</v>
      </c>
      <c r="H58" s="49">
        <f t="shared" si="8"/>
        <v>673.1999999999999</v>
      </c>
      <c r="I58" s="42">
        <f t="shared" si="1"/>
        <v>98.175</v>
      </c>
      <c r="J58" s="42">
        <f t="shared" si="2"/>
        <v>935</v>
      </c>
      <c r="K58" s="33">
        <f t="shared" si="9"/>
        <v>107.525</v>
      </c>
      <c r="L58" s="42">
        <f t="shared" si="10"/>
        <v>1538.075</v>
      </c>
      <c r="M58" s="44">
        <f t="shared" si="3"/>
        <v>3707.2750000000005</v>
      </c>
      <c r="N58" s="50">
        <v>0</v>
      </c>
      <c r="O58" s="42">
        <f t="shared" si="12"/>
        <v>453.47499999999997</v>
      </c>
      <c r="P58" s="42">
        <f t="shared" si="4"/>
        <v>561</v>
      </c>
      <c r="Q58" s="44">
        <f t="shared" si="15"/>
        <v>4824.6</v>
      </c>
      <c r="R58" s="58">
        <f>(D58*0.22)</f>
        <v>102.85</v>
      </c>
    </row>
    <row r="59" spans="1:18" ht="12.75">
      <c r="A59" s="18">
        <f t="shared" si="5"/>
        <v>39</v>
      </c>
      <c r="B59" s="3" t="s">
        <v>29</v>
      </c>
      <c r="C59" s="4">
        <v>50</v>
      </c>
      <c r="D59" s="11">
        <v>867.2</v>
      </c>
      <c r="E59" s="42">
        <f t="shared" si="16"/>
        <v>26.016000000000002</v>
      </c>
      <c r="F59" s="42">
        <f t="shared" si="6"/>
        <v>208.12800000000001</v>
      </c>
      <c r="G59" s="42">
        <f t="shared" si="7"/>
        <v>424.928</v>
      </c>
      <c r="H59" s="49">
        <f t="shared" si="8"/>
        <v>1248.768</v>
      </c>
      <c r="I59" s="42">
        <f t="shared" si="1"/>
        <v>182.112</v>
      </c>
      <c r="J59" s="42">
        <f t="shared" si="2"/>
        <v>1734.4</v>
      </c>
      <c r="K59" s="33">
        <f t="shared" si="9"/>
        <v>199.45600000000002</v>
      </c>
      <c r="L59" s="42">
        <f t="shared" si="10"/>
        <v>2853.088</v>
      </c>
      <c r="M59" s="44">
        <f t="shared" si="3"/>
        <v>6876.896000000001</v>
      </c>
      <c r="N59" s="42">
        <f>D59*N$10</f>
        <v>190.78400000000002</v>
      </c>
      <c r="O59" s="42">
        <f t="shared" si="12"/>
        <v>841.184</v>
      </c>
      <c r="P59" s="42">
        <f t="shared" si="4"/>
        <v>1040.64</v>
      </c>
      <c r="Q59" s="44">
        <f t="shared" si="15"/>
        <v>8949.504</v>
      </c>
      <c r="R59" s="1"/>
    </row>
    <row r="60" spans="1:18" ht="12.75">
      <c r="A60" s="18">
        <f t="shared" si="5"/>
        <v>40</v>
      </c>
      <c r="B60" s="3" t="s">
        <v>30</v>
      </c>
      <c r="C60" s="4">
        <v>177</v>
      </c>
      <c r="D60" s="90">
        <v>2872.87</v>
      </c>
      <c r="E60" s="42">
        <f t="shared" si="16"/>
        <v>86.1861</v>
      </c>
      <c r="F60" s="42">
        <f t="shared" si="6"/>
        <v>689.4888</v>
      </c>
      <c r="G60" s="42">
        <f t="shared" si="7"/>
        <v>1407.7062999999998</v>
      </c>
      <c r="H60" s="49">
        <f t="shared" si="8"/>
        <v>4136.9328</v>
      </c>
      <c r="I60" s="42">
        <f t="shared" si="1"/>
        <v>603.3027</v>
      </c>
      <c r="J60" s="42">
        <f t="shared" si="2"/>
        <v>5745.74</v>
      </c>
      <c r="K60" s="33">
        <f t="shared" si="9"/>
        <v>660.7601</v>
      </c>
      <c r="L60" s="42">
        <f t="shared" si="10"/>
        <v>9451.7423</v>
      </c>
      <c r="M60" s="44">
        <f t="shared" si="3"/>
        <v>22781.8591</v>
      </c>
      <c r="N60" s="42">
        <f>D60*N$10</f>
        <v>632.0314</v>
      </c>
      <c r="O60" s="42">
        <f t="shared" si="12"/>
        <v>2786.6839</v>
      </c>
      <c r="P60" s="42">
        <f t="shared" si="4"/>
        <v>3447.444</v>
      </c>
      <c r="Q60" s="44">
        <f t="shared" si="15"/>
        <v>29648.0184</v>
      </c>
      <c r="R60" s="1"/>
    </row>
    <row r="61" spans="1:18" ht="12.75">
      <c r="A61" s="18">
        <f t="shared" si="5"/>
        <v>41</v>
      </c>
      <c r="B61" s="3" t="s">
        <v>30</v>
      </c>
      <c r="C61" s="4">
        <v>179</v>
      </c>
      <c r="D61" s="11">
        <v>1953.3</v>
      </c>
      <c r="E61" s="42">
        <f t="shared" si="16"/>
        <v>58.599</v>
      </c>
      <c r="F61" s="42">
        <f t="shared" si="6"/>
        <v>468.792</v>
      </c>
      <c r="G61" s="42">
        <f t="shared" si="7"/>
        <v>957.117</v>
      </c>
      <c r="H61" s="49">
        <f t="shared" si="8"/>
        <v>2812.752</v>
      </c>
      <c r="I61" s="42">
        <f t="shared" si="1"/>
        <v>410.193</v>
      </c>
      <c r="J61" s="42">
        <f t="shared" si="2"/>
        <v>3906.6</v>
      </c>
      <c r="K61" s="33">
        <f t="shared" si="9"/>
        <v>449.259</v>
      </c>
      <c r="L61" s="42">
        <f t="shared" si="10"/>
        <v>6426.357</v>
      </c>
      <c r="M61" s="44">
        <f t="shared" si="3"/>
        <v>15489.669</v>
      </c>
      <c r="N61" s="50">
        <v>0</v>
      </c>
      <c r="O61" s="42">
        <f t="shared" si="12"/>
        <v>1894.7009999999998</v>
      </c>
      <c r="P61" s="42">
        <f t="shared" si="4"/>
        <v>2343.96</v>
      </c>
      <c r="Q61" s="44">
        <f t="shared" si="15"/>
        <v>20158.056</v>
      </c>
      <c r="R61" s="58">
        <f>(D61*0.22)</f>
        <v>429.726</v>
      </c>
    </row>
    <row r="62" spans="1:18" ht="12.75">
      <c r="A62" s="18">
        <f t="shared" si="5"/>
        <v>42</v>
      </c>
      <c r="B62" s="3" t="s">
        <v>30</v>
      </c>
      <c r="C62" s="4">
        <v>181</v>
      </c>
      <c r="D62" s="11">
        <v>4404.4</v>
      </c>
      <c r="E62" s="42">
        <f t="shared" si="16"/>
        <v>132.13199999999998</v>
      </c>
      <c r="F62" s="42">
        <f t="shared" si="6"/>
        <v>1057.0559999999998</v>
      </c>
      <c r="G62" s="42">
        <f t="shared" si="7"/>
        <v>2158.156</v>
      </c>
      <c r="H62" s="49">
        <f t="shared" si="8"/>
        <v>6342.335999999999</v>
      </c>
      <c r="I62" s="42">
        <f t="shared" si="1"/>
        <v>924.9239999999999</v>
      </c>
      <c r="J62" s="42">
        <f t="shared" si="2"/>
        <v>8808.8</v>
      </c>
      <c r="K62" s="33">
        <f t="shared" si="9"/>
        <v>1013.012</v>
      </c>
      <c r="L62" s="42">
        <f t="shared" si="10"/>
        <v>14490.475999999999</v>
      </c>
      <c r="M62" s="44">
        <f t="shared" si="3"/>
        <v>34926.89199999999</v>
      </c>
      <c r="N62" s="42">
        <f>D62*N$10</f>
        <v>968.968</v>
      </c>
      <c r="O62" s="42">
        <f t="shared" si="12"/>
        <v>4272.267999999999</v>
      </c>
      <c r="P62" s="42">
        <f t="shared" si="4"/>
        <v>5285.28</v>
      </c>
      <c r="Q62" s="44">
        <f t="shared" si="15"/>
        <v>45453.407999999996</v>
      </c>
      <c r="R62" s="1"/>
    </row>
    <row r="63" spans="1:18" ht="12.75">
      <c r="A63" s="18"/>
      <c r="B63" s="3"/>
      <c r="C63" s="4"/>
      <c r="D63" s="12"/>
      <c r="E63" s="42"/>
      <c r="F63" s="42"/>
      <c r="G63" s="42"/>
      <c r="H63" s="49"/>
      <c r="I63" s="42"/>
      <c r="J63" s="42"/>
      <c r="K63" s="42"/>
      <c r="L63" s="42"/>
      <c r="M63" s="44"/>
      <c r="N63" s="42"/>
      <c r="O63" s="42"/>
      <c r="P63" s="42"/>
      <c r="Q63" s="42"/>
      <c r="R63" s="1"/>
    </row>
    <row r="64" spans="1:18" ht="12.75">
      <c r="A64" s="18"/>
      <c r="B64" s="3"/>
      <c r="C64" s="4" t="s">
        <v>41</v>
      </c>
      <c r="D64" s="25">
        <f>SUM(D15:D62)-D39</f>
        <v>74907.84</v>
      </c>
      <c r="E64" s="52">
        <f aca="true" t="shared" si="17" ref="E64:R64">SUM(E15:E62)-E39-E40</f>
        <v>2225.3051999999993</v>
      </c>
      <c r="F64" s="52">
        <f t="shared" si="17"/>
        <v>17914.2816</v>
      </c>
      <c r="G64" s="52">
        <f t="shared" si="17"/>
        <v>36346.651600000005</v>
      </c>
      <c r="H64" s="52">
        <f t="shared" si="17"/>
        <v>106814.6496</v>
      </c>
      <c r="I64" s="52">
        <f t="shared" si="17"/>
        <v>15632.786399999995</v>
      </c>
      <c r="J64" s="52">
        <f t="shared" si="17"/>
        <v>149815.68</v>
      </c>
      <c r="K64" s="52">
        <f t="shared" si="17"/>
        <v>17228.803200000006</v>
      </c>
      <c r="L64" s="52">
        <f t="shared" si="17"/>
        <v>246446.7936</v>
      </c>
      <c r="M64" s="44">
        <f t="shared" si="17"/>
        <v>592424.9512</v>
      </c>
      <c r="N64" s="42">
        <f t="shared" si="17"/>
        <v>15696.348800000005</v>
      </c>
      <c r="O64" s="42">
        <f t="shared" si="17"/>
        <v>72660.6048</v>
      </c>
      <c r="P64" s="42">
        <f t="shared" si="17"/>
        <v>89889.40800000001</v>
      </c>
      <c r="Q64" s="44">
        <f>(SUM(Q15:Q62)-Q39-Q40)-R64</f>
        <v>770671.3128</v>
      </c>
      <c r="R64" s="44">
        <f t="shared" si="17"/>
        <v>2377.596</v>
      </c>
    </row>
    <row r="65" spans="1:18" ht="12.75">
      <c r="A65" s="18"/>
      <c r="B65" s="3"/>
      <c r="C65" s="4"/>
      <c r="D65" s="12"/>
      <c r="E65" s="42"/>
      <c r="F65" s="42"/>
      <c r="G65" s="42"/>
      <c r="H65" s="42"/>
      <c r="I65" s="42"/>
      <c r="J65" s="42"/>
      <c r="K65" s="42"/>
      <c r="L65" s="42"/>
      <c r="M65" s="45">
        <f>SUM(E64+F64+G64+H64+I64+J64+K64+L64)</f>
        <v>592424.9512</v>
      </c>
      <c r="N65" s="42"/>
      <c r="O65" s="19"/>
      <c r="P65" s="42"/>
      <c r="Q65" s="45">
        <f>SUM(M65+N64+O64+P64)</f>
        <v>770671.3128000001</v>
      </c>
      <c r="R65" s="1"/>
    </row>
    <row r="66" spans="1:18" ht="12.75">
      <c r="A66" s="18"/>
      <c r="B66" s="3"/>
      <c r="C66" s="4"/>
      <c r="D66" s="12"/>
      <c r="E66" s="55"/>
      <c r="F66" s="55"/>
      <c r="G66" s="55"/>
      <c r="H66" s="55"/>
      <c r="I66" s="55"/>
      <c r="J66" s="55"/>
      <c r="K66" s="55"/>
      <c r="L66" s="55"/>
      <c r="M66" s="77"/>
      <c r="N66" s="79"/>
      <c r="O66" s="80"/>
      <c r="P66" s="79"/>
      <c r="Q66" s="133"/>
      <c r="R66" s="1"/>
    </row>
    <row r="67" spans="1:18" ht="12.75">
      <c r="A67" s="18"/>
      <c r="B67" s="3"/>
      <c r="C67" s="4"/>
      <c r="D67" s="12"/>
      <c r="E67" s="55"/>
      <c r="F67" s="55"/>
      <c r="G67" s="55"/>
      <c r="H67" s="55"/>
      <c r="I67" s="55"/>
      <c r="J67" s="55"/>
      <c r="K67" s="55"/>
      <c r="L67" s="55"/>
      <c r="M67" s="77"/>
      <c r="N67" s="79"/>
      <c r="O67" s="80"/>
      <c r="P67" s="79"/>
      <c r="Q67" s="133"/>
      <c r="R67" s="1"/>
    </row>
    <row r="68" spans="1:18" ht="12.75">
      <c r="A68" s="18"/>
      <c r="B68" s="3"/>
      <c r="C68" s="4"/>
      <c r="D68" s="12"/>
      <c r="E68" s="55"/>
      <c r="F68" s="55"/>
      <c r="G68" s="55"/>
      <c r="H68" s="55"/>
      <c r="I68" s="55"/>
      <c r="J68" s="55"/>
      <c r="K68" s="55"/>
      <c r="L68" s="55"/>
      <c r="M68" s="77"/>
      <c r="N68" s="79"/>
      <c r="O68" s="80"/>
      <c r="P68" s="79"/>
      <c r="Q68" s="133"/>
      <c r="R68" s="1"/>
    </row>
    <row r="69" spans="1:18" ht="12.75">
      <c r="A69" s="18"/>
      <c r="B69" s="3"/>
      <c r="C69" s="4"/>
      <c r="D69" s="12"/>
      <c r="E69" s="55"/>
      <c r="F69" s="55"/>
      <c r="G69" s="55"/>
      <c r="H69" s="55"/>
      <c r="I69" s="55"/>
      <c r="J69" s="55"/>
      <c r="K69" s="55"/>
      <c r="L69" s="55"/>
      <c r="M69" s="77"/>
      <c r="N69" s="79"/>
      <c r="O69" s="80"/>
      <c r="P69" s="79"/>
      <c r="Q69" s="133"/>
      <c r="R69" s="1"/>
    </row>
    <row r="70" spans="1:18" ht="12.75">
      <c r="A70" s="18"/>
      <c r="B70" s="3"/>
      <c r="C70" s="4"/>
      <c r="D70" s="12"/>
      <c r="E70" s="55"/>
      <c r="F70" s="55"/>
      <c r="G70" s="55"/>
      <c r="H70" s="55"/>
      <c r="I70" s="55"/>
      <c r="J70" s="55"/>
      <c r="K70" s="55"/>
      <c r="L70" s="55"/>
      <c r="M70" s="77"/>
      <c r="N70" s="79"/>
      <c r="O70" s="80"/>
      <c r="P70" s="79"/>
      <c r="Q70" s="133"/>
      <c r="R70" s="1"/>
    </row>
    <row r="71" spans="1:18" ht="12.75">
      <c r="A71" s="18"/>
      <c r="B71" s="3"/>
      <c r="C71" s="4"/>
      <c r="D71" s="12"/>
      <c r="E71" s="55"/>
      <c r="F71" s="55"/>
      <c r="G71" s="55"/>
      <c r="H71" s="55"/>
      <c r="I71" s="55"/>
      <c r="J71" s="55"/>
      <c r="K71" s="55"/>
      <c r="L71" s="55"/>
      <c r="M71" s="77"/>
      <c r="N71" s="79"/>
      <c r="O71" s="80"/>
      <c r="P71" s="79"/>
      <c r="Q71" s="133"/>
      <c r="R71" s="58"/>
    </row>
    <row r="72" spans="1:18" ht="12.75">
      <c r="A72" s="18"/>
      <c r="B72" s="3"/>
      <c r="C72" s="4"/>
      <c r="D72" s="12"/>
      <c r="E72" s="55"/>
      <c r="F72" s="55"/>
      <c r="G72" s="55"/>
      <c r="H72" s="55"/>
      <c r="I72" s="55"/>
      <c r="J72" s="55"/>
      <c r="K72" s="55"/>
      <c r="L72" s="55"/>
      <c r="M72" s="77"/>
      <c r="N72" s="79"/>
      <c r="O72" s="80"/>
      <c r="P72" s="79"/>
      <c r="Q72" s="133"/>
      <c r="R72" s="58"/>
    </row>
    <row r="73" spans="1:18" ht="12.75">
      <c r="A73" s="18"/>
      <c r="B73" s="3"/>
      <c r="C73" s="4"/>
      <c r="D73" s="12"/>
      <c r="E73" s="55"/>
      <c r="F73" s="55"/>
      <c r="G73" s="55"/>
      <c r="H73" s="55"/>
      <c r="I73" s="55"/>
      <c r="J73" s="55"/>
      <c r="K73" s="55"/>
      <c r="L73" s="55"/>
      <c r="M73" s="77"/>
      <c r="N73" s="79"/>
      <c r="O73" s="80"/>
      <c r="P73" s="79"/>
      <c r="Q73" s="81"/>
      <c r="R73" s="58"/>
    </row>
    <row r="74" spans="1:18" ht="12.75">
      <c r="A74" s="18"/>
      <c r="B74" s="3"/>
      <c r="C74" s="4"/>
      <c r="D74" s="12"/>
      <c r="E74" s="55"/>
      <c r="F74" s="55"/>
      <c r="G74" s="55"/>
      <c r="H74" s="55"/>
      <c r="I74" s="55"/>
      <c r="J74" s="55"/>
      <c r="K74" s="55"/>
      <c r="L74" s="55"/>
      <c r="M74" s="77"/>
      <c r="N74" s="79"/>
      <c r="O74" s="80"/>
      <c r="P74" s="79"/>
      <c r="Q74" s="81"/>
      <c r="R74" s="58"/>
    </row>
    <row r="75" spans="1:18" ht="15.75">
      <c r="A75" s="18"/>
      <c r="B75" s="3"/>
      <c r="C75" s="4"/>
      <c r="D75" s="12"/>
      <c r="E75" s="55"/>
      <c r="F75" s="55"/>
      <c r="G75" s="55"/>
      <c r="H75" s="55"/>
      <c r="I75" s="173" t="s">
        <v>65</v>
      </c>
      <c r="J75" s="174"/>
      <c r="K75" s="174"/>
      <c r="L75" s="174"/>
      <c r="M75" s="174"/>
      <c r="N75" s="174"/>
      <c r="O75" s="174"/>
      <c r="P75" s="174"/>
      <c r="Q75" s="175"/>
      <c r="R75" s="58"/>
    </row>
    <row r="76" spans="1:18" ht="12.75">
      <c r="A76" s="18"/>
      <c r="B76" s="3"/>
      <c r="C76" s="4"/>
      <c r="D76" s="11" t="s">
        <v>79</v>
      </c>
      <c r="E76" s="42" t="s">
        <v>75</v>
      </c>
      <c r="F76" s="42" t="s">
        <v>68</v>
      </c>
      <c r="G76" s="42" t="s">
        <v>69</v>
      </c>
      <c r="H76" s="49" t="s">
        <v>70</v>
      </c>
      <c r="I76" s="42" t="s">
        <v>71</v>
      </c>
      <c r="J76" s="42" t="s">
        <v>38</v>
      </c>
      <c r="K76" s="19" t="s">
        <v>72</v>
      </c>
      <c r="L76" s="42" t="s">
        <v>73</v>
      </c>
      <c r="M76" s="44" t="s">
        <v>77</v>
      </c>
      <c r="N76" s="19" t="s">
        <v>42</v>
      </c>
      <c r="O76" s="42" t="s">
        <v>43</v>
      </c>
      <c r="P76" s="42" t="s">
        <v>74</v>
      </c>
      <c r="Q76" s="42" t="s">
        <v>76</v>
      </c>
      <c r="R76" s="58"/>
    </row>
    <row r="77" spans="1:18" ht="12.75">
      <c r="A77" s="18"/>
      <c r="B77" s="3"/>
      <c r="C77" s="4"/>
      <c r="D77" s="25"/>
      <c r="E77" s="70">
        <v>0.03</v>
      </c>
      <c r="F77" s="70">
        <v>0.24</v>
      </c>
      <c r="G77" s="70">
        <v>0.49</v>
      </c>
      <c r="H77" s="70">
        <v>1.44</v>
      </c>
      <c r="I77" s="71">
        <v>0.21</v>
      </c>
      <c r="J77" s="70">
        <v>2</v>
      </c>
      <c r="K77" s="70">
        <v>0.23</v>
      </c>
      <c r="L77" s="70">
        <v>2.17</v>
      </c>
      <c r="M77" s="70">
        <v>6.81</v>
      </c>
      <c r="N77" s="70">
        <v>0.22</v>
      </c>
      <c r="O77" s="70">
        <v>0.97</v>
      </c>
      <c r="P77" s="70">
        <v>1.2</v>
      </c>
      <c r="Q77" s="72">
        <v>9.2</v>
      </c>
      <c r="R77" s="58"/>
    </row>
    <row r="78" spans="1:18" ht="12.75">
      <c r="A78" s="18">
        <v>43</v>
      </c>
      <c r="B78" s="100" t="s">
        <v>4</v>
      </c>
      <c r="C78" s="101">
        <v>10</v>
      </c>
      <c r="D78" s="11">
        <v>858.1</v>
      </c>
      <c r="E78" s="42">
        <f aca="true" t="shared" si="18" ref="E78:E103">D78*E$77</f>
        <v>25.743</v>
      </c>
      <c r="F78" s="42">
        <f aca="true" t="shared" si="19" ref="F78:F103">D78*F$77</f>
        <v>205.944</v>
      </c>
      <c r="G78" s="42">
        <f aca="true" t="shared" si="20" ref="G78:G94">D78*G$77</f>
        <v>420.469</v>
      </c>
      <c r="H78" s="49">
        <f aca="true" t="shared" si="21" ref="H78:H103">D78*H$77</f>
        <v>1235.664</v>
      </c>
      <c r="I78" s="42">
        <f aca="true" t="shared" si="22" ref="I78:I103">D78*I$77</f>
        <v>180.201</v>
      </c>
      <c r="J78" s="42">
        <f aca="true" t="shared" si="23" ref="J78:J103">D78*J$77</f>
        <v>1716.2</v>
      </c>
      <c r="K78" s="42">
        <f aca="true" t="shared" si="24" ref="K78:K103">D78*K$77</f>
        <v>197.36300000000003</v>
      </c>
      <c r="L78" s="42">
        <f aca="true" t="shared" si="25" ref="L78:L103">D78*L$77</f>
        <v>1862.077</v>
      </c>
      <c r="M78" s="44">
        <f aca="true" t="shared" si="26" ref="M78:M103">SUM(E78:L78)</f>
        <v>5843.660999999999</v>
      </c>
      <c r="N78" s="19">
        <f>D78*N$77</f>
        <v>188.782</v>
      </c>
      <c r="O78" s="42">
        <f aca="true" t="shared" si="27" ref="O78:O103">D78*O$77</f>
        <v>832.357</v>
      </c>
      <c r="P78" s="42">
        <f aca="true" t="shared" si="28" ref="P78:P103">D78*P$77</f>
        <v>1029.72</v>
      </c>
      <c r="Q78" s="44">
        <f>D78*Q$77</f>
        <v>7894.5199999999995</v>
      </c>
      <c r="R78" s="58"/>
    </row>
    <row r="79" spans="1:18" ht="12.75">
      <c r="A79" s="18">
        <f aca="true" t="shared" si="29" ref="A79:A103">A78+1</f>
        <v>44</v>
      </c>
      <c r="B79" s="100" t="s">
        <v>4</v>
      </c>
      <c r="C79" s="101">
        <v>12</v>
      </c>
      <c r="D79" s="11">
        <v>826.5</v>
      </c>
      <c r="E79" s="42">
        <f t="shared" si="18"/>
        <v>24.794999999999998</v>
      </c>
      <c r="F79" s="42">
        <f t="shared" si="19"/>
        <v>198.35999999999999</v>
      </c>
      <c r="G79" s="42">
        <f t="shared" si="20"/>
        <v>404.985</v>
      </c>
      <c r="H79" s="49">
        <f t="shared" si="21"/>
        <v>1190.1599999999999</v>
      </c>
      <c r="I79" s="42">
        <f t="shared" si="22"/>
        <v>173.565</v>
      </c>
      <c r="J79" s="42">
        <f t="shared" si="23"/>
        <v>1653</v>
      </c>
      <c r="K79" s="42">
        <f t="shared" si="24"/>
        <v>190.095</v>
      </c>
      <c r="L79" s="42">
        <f t="shared" si="25"/>
        <v>1793.5049999999999</v>
      </c>
      <c r="M79" s="44">
        <f t="shared" si="26"/>
        <v>5628.464999999999</v>
      </c>
      <c r="N79" s="19">
        <f aca="true" t="shared" si="30" ref="N79:N103">D79*N$77</f>
        <v>181.83</v>
      </c>
      <c r="O79" s="42">
        <f t="shared" si="27"/>
        <v>801.7049999999999</v>
      </c>
      <c r="P79" s="42">
        <f t="shared" si="28"/>
        <v>991.8</v>
      </c>
      <c r="Q79" s="44">
        <f aca="true" t="shared" si="31" ref="Q79:Q103">D79*Q$77</f>
        <v>7603.799999999999</v>
      </c>
      <c r="R79" s="58"/>
    </row>
    <row r="80" spans="1:18" ht="12.75">
      <c r="A80" s="18">
        <f t="shared" si="29"/>
        <v>45</v>
      </c>
      <c r="B80" s="100" t="s">
        <v>4</v>
      </c>
      <c r="C80" s="101">
        <v>14</v>
      </c>
      <c r="D80" s="11">
        <v>807.9</v>
      </c>
      <c r="E80" s="42">
        <f t="shared" si="18"/>
        <v>24.237</v>
      </c>
      <c r="F80" s="42">
        <f t="shared" si="19"/>
        <v>193.896</v>
      </c>
      <c r="G80" s="42">
        <f t="shared" si="20"/>
        <v>395.871</v>
      </c>
      <c r="H80" s="49">
        <f t="shared" si="21"/>
        <v>1163.376</v>
      </c>
      <c r="I80" s="42">
        <f t="shared" si="22"/>
        <v>169.659</v>
      </c>
      <c r="J80" s="42">
        <f t="shared" si="23"/>
        <v>1615.8</v>
      </c>
      <c r="K80" s="42">
        <f t="shared" si="24"/>
        <v>185.817</v>
      </c>
      <c r="L80" s="42">
        <f t="shared" si="25"/>
        <v>1753.1429999999998</v>
      </c>
      <c r="M80" s="44">
        <f t="shared" si="26"/>
        <v>5501.799</v>
      </c>
      <c r="N80" s="19">
        <f t="shared" si="30"/>
        <v>177.738</v>
      </c>
      <c r="O80" s="42">
        <f t="shared" si="27"/>
        <v>783.663</v>
      </c>
      <c r="P80" s="42">
        <f t="shared" si="28"/>
        <v>969.4799999999999</v>
      </c>
      <c r="Q80" s="44">
        <f t="shared" si="31"/>
        <v>7432.679999999999</v>
      </c>
      <c r="R80" s="58"/>
    </row>
    <row r="81" spans="1:18" ht="12.75">
      <c r="A81" s="18">
        <f t="shared" si="29"/>
        <v>46</v>
      </c>
      <c r="B81" s="100" t="s">
        <v>9</v>
      </c>
      <c r="C81" s="101" t="s">
        <v>49</v>
      </c>
      <c r="D81" s="11">
        <v>389.5</v>
      </c>
      <c r="E81" s="42">
        <f t="shared" si="18"/>
        <v>11.684999999999999</v>
      </c>
      <c r="F81" s="42">
        <f t="shared" si="19"/>
        <v>93.47999999999999</v>
      </c>
      <c r="G81" s="42">
        <f t="shared" si="20"/>
        <v>190.855</v>
      </c>
      <c r="H81" s="49">
        <f t="shared" si="21"/>
        <v>560.88</v>
      </c>
      <c r="I81" s="42">
        <f t="shared" si="22"/>
        <v>81.795</v>
      </c>
      <c r="J81" s="42">
        <f t="shared" si="23"/>
        <v>779</v>
      </c>
      <c r="K81" s="42">
        <f t="shared" si="24"/>
        <v>89.58500000000001</v>
      </c>
      <c r="L81" s="42">
        <f t="shared" si="25"/>
        <v>845.2149999999999</v>
      </c>
      <c r="M81" s="44">
        <f t="shared" si="26"/>
        <v>2652.495</v>
      </c>
      <c r="N81" s="28">
        <v>0</v>
      </c>
      <c r="O81" s="42">
        <f t="shared" si="27"/>
        <v>377.815</v>
      </c>
      <c r="P81" s="42">
        <f t="shared" si="28"/>
        <v>467.4</v>
      </c>
      <c r="Q81" s="44">
        <f t="shared" si="31"/>
        <v>3583.3999999999996</v>
      </c>
      <c r="R81" s="58">
        <f>(D81*0.22)</f>
        <v>85.69</v>
      </c>
    </row>
    <row r="82" spans="1:18" ht="12.75">
      <c r="A82" s="18">
        <f t="shared" si="29"/>
        <v>47</v>
      </c>
      <c r="B82" s="100" t="s">
        <v>15</v>
      </c>
      <c r="C82" s="101">
        <v>24</v>
      </c>
      <c r="D82" s="11">
        <v>370.4</v>
      </c>
      <c r="E82" s="42">
        <f t="shared" si="18"/>
        <v>11.111999999999998</v>
      </c>
      <c r="F82" s="42">
        <f t="shared" si="19"/>
        <v>88.89599999999999</v>
      </c>
      <c r="G82" s="42">
        <f t="shared" si="20"/>
        <v>181.49599999999998</v>
      </c>
      <c r="H82" s="49">
        <f t="shared" si="21"/>
        <v>533.376</v>
      </c>
      <c r="I82" s="42">
        <f t="shared" si="22"/>
        <v>77.78399999999999</v>
      </c>
      <c r="J82" s="42">
        <f t="shared" si="23"/>
        <v>740.8</v>
      </c>
      <c r="K82" s="42">
        <f t="shared" si="24"/>
        <v>85.192</v>
      </c>
      <c r="L82" s="42">
        <f t="shared" si="25"/>
        <v>803.7679999999999</v>
      </c>
      <c r="M82" s="44">
        <f t="shared" si="26"/>
        <v>2522.424</v>
      </c>
      <c r="N82" s="19">
        <f t="shared" si="30"/>
        <v>81.488</v>
      </c>
      <c r="O82" s="42">
        <f t="shared" si="27"/>
        <v>359.28799999999995</v>
      </c>
      <c r="P82" s="42">
        <f t="shared" si="28"/>
        <v>444.47999999999996</v>
      </c>
      <c r="Q82" s="44">
        <f t="shared" si="31"/>
        <v>3407.6799999999994</v>
      </c>
      <c r="R82" s="58"/>
    </row>
    <row r="83" spans="1:18" ht="12.75">
      <c r="A83" s="18">
        <f t="shared" si="29"/>
        <v>48</v>
      </c>
      <c r="B83" s="100" t="s">
        <v>15</v>
      </c>
      <c r="C83" s="101" t="s">
        <v>55</v>
      </c>
      <c r="D83" s="11">
        <v>482</v>
      </c>
      <c r="E83" s="42">
        <f t="shared" si="18"/>
        <v>14.459999999999999</v>
      </c>
      <c r="F83" s="42">
        <f t="shared" si="19"/>
        <v>115.67999999999999</v>
      </c>
      <c r="G83" s="42">
        <f t="shared" si="20"/>
        <v>236.18</v>
      </c>
      <c r="H83" s="49">
        <f t="shared" si="21"/>
        <v>694.0799999999999</v>
      </c>
      <c r="I83" s="42">
        <f t="shared" si="22"/>
        <v>101.22</v>
      </c>
      <c r="J83" s="42">
        <f t="shared" si="23"/>
        <v>964</v>
      </c>
      <c r="K83" s="42">
        <f t="shared" si="24"/>
        <v>110.86</v>
      </c>
      <c r="L83" s="42">
        <f t="shared" si="25"/>
        <v>1045.94</v>
      </c>
      <c r="M83" s="44">
        <f t="shared" si="26"/>
        <v>3282.42</v>
      </c>
      <c r="N83" s="19">
        <f t="shared" si="30"/>
        <v>106.04</v>
      </c>
      <c r="O83" s="42">
        <f t="shared" si="27"/>
        <v>467.53999999999996</v>
      </c>
      <c r="P83" s="42">
        <f t="shared" si="28"/>
        <v>578.4</v>
      </c>
      <c r="Q83" s="44">
        <f t="shared" si="31"/>
        <v>4434.4</v>
      </c>
      <c r="R83" s="58"/>
    </row>
    <row r="84" spans="1:18" ht="12.75">
      <c r="A84" s="18">
        <f t="shared" si="29"/>
        <v>49</v>
      </c>
      <c r="B84" s="100" t="s">
        <v>15</v>
      </c>
      <c r="C84" s="101" t="s">
        <v>56</v>
      </c>
      <c r="D84" s="11">
        <v>552.91</v>
      </c>
      <c r="E84" s="42">
        <f t="shared" si="18"/>
        <v>16.5873</v>
      </c>
      <c r="F84" s="42">
        <f t="shared" si="19"/>
        <v>132.6984</v>
      </c>
      <c r="G84" s="42">
        <f t="shared" si="20"/>
        <v>270.92589999999996</v>
      </c>
      <c r="H84" s="49">
        <f t="shared" si="21"/>
        <v>796.1904</v>
      </c>
      <c r="I84" s="42">
        <f t="shared" si="22"/>
        <v>116.1111</v>
      </c>
      <c r="J84" s="42">
        <f t="shared" si="23"/>
        <v>1105.82</v>
      </c>
      <c r="K84" s="42">
        <f t="shared" si="24"/>
        <v>127.16929999999999</v>
      </c>
      <c r="L84" s="42">
        <f t="shared" si="25"/>
        <v>1199.8147</v>
      </c>
      <c r="M84" s="44">
        <f t="shared" si="26"/>
        <v>3765.3170999999998</v>
      </c>
      <c r="N84" s="19">
        <f t="shared" si="30"/>
        <v>121.6402</v>
      </c>
      <c r="O84" s="42">
        <f t="shared" si="27"/>
        <v>536.3226999999999</v>
      </c>
      <c r="P84" s="42">
        <f t="shared" si="28"/>
        <v>663.492</v>
      </c>
      <c r="Q84" s="44">
        <f t="shared" si="31"/>
        <v>5086.771999999999</v>
      </c>
      <c r="R84" s="58"/>
    </row>
    <row r="85" spans="1:18" ht="12.75">
      <c r="A85" s="18">
        <f t="shared" si="29"/>
        <v>50</v>
      </c>
      <c r="B85" s="100" t="s">
        <v>15</v>
      </c>
      <c r="C85" s="101" t="s">
        <v>57</v>
      </c>
      <c r="D85" s="11">
        <v>742.2</v>
      </c>
      <c r="E85" s="42">
        <f t="shared" si="18"/>
        <v>22.266000000000002</v>
      </c>
      <c r="F85" s="42">
        <f t="shared" si="19"/>
        <v>178.12800000000001</v>
      </c>
      <c r="G85" s="42">
        <f t="shared" si="20"/>
        <v>363.678</v>
      </c>
      <c r="H85" s="49">
        <f t="shared" si="21"/>
        <v>1068.768</v>
      </c>
      <c r="I85" s="42">
        <f t="shared" si="22"/>
        <v>155.862</v>
      </c>
      <c r="J85" s="42">
        <f t="shared" si="23"/>
        <v>1484.4</v>
      </c>
      <c r="K85" s="42">
        <f t="shared" si="24"/>
        <v>170.70600000000002</v>
      </c>
      <c r="L85" s="42">
        <f t="shared" si="25"/>
        <v>1610.574</v>
      </c>
      <c r="M85" s="44">
        <f t="shared" si="26"/>
        <v>5054.3820000000005</v>
      </c>
      <c r="N85" s="19">
        <f t="shared" si="30"/>
        <v>163.28400000000002</v>
      </c>
      <c r="O85" s="42">
        <f t="shared" si="27"/>
        <v>719.934</v>
      </c>
      <c r="P85" s="42">
        <f t="shared" si="28"/>
        <v>890.64</v>
      </c>
      <c r="Q85" s="44">
        <f t="shared" si="31"/>
        <v>6828.24</v>
      </c>
      <c r="R85" s="58"/>
    </row>
    <row r="86" spans="1:18" ht="12.75">
      <c r="A86" s="18">
        <f t="shared" si="29"/>
        <v>51</v>
      </c>
      <c r="B86" s="100" t="s">
        <v>15</v>
      </c>
      <c r="C86" s="101">
        <v>27</v>
      </c>
      <c r="D86" s="11">
        <v>619.3</v>
      </c>
      <c r="E86" s="42">
        <f t="shared" si="18"/>
        <v>18.578999999999997</v>
      </c>
      <c r="F86" s="42">
        <f t="shared" si="19"/>
        <v>148.63199999999998</v>
      </c>
      <c r="G86" s="42">
        <f t="shared" si="20"/>
        <v>303.457</v>
      </c>
      <c r="H86" s="49">
        <f t="shared" si="21"/>
        <v>891.7919999999999</v>
      </c>
      <c r="I86" s="42">
        <f t="shared" si="22"/>
        <v>130.053</v>
      </c>
      <c r="J86" s="42">
        <f t="shared" si="23"/>
        <v>1238.6</v>
      </c>
      <c r="K86" s="42">
        <f t="shared" si="24"/>
        <v>142.439</v>
      </c>
      <c r="L86" s="42">
        <f t="shared" si="25"/>
        <v>1343.8809999999999</v>
      </c>
      <c r="M86" s="44">
        <f t="shared" si="26"/>
        <v>4217.432999999999</v>
      </c>
      <c r="N86" s="19">
        <f t="shared" si="30"/>
        <v>136.24599999999998</v>
      </c>
      <c r="O86" s="42">
        <f t="shared" si="27"/>
        <v>600.7209999999999</v>
      </c>
      <c r="P86" s="42">
        <f t="shared" si="28"/>
        <v>743.16</v>
      </c>
      <c r="Q86" s="44">
        <f t="shared" si="31"/>
        <v>5697.5599999999995</v>
      </c>
      <c r="R86" s="58"/>
    </row>
    <row r="87" spans="1:18" ht="12.75">
      <c r="A87" s="18">
        <f t="shared" si="29"/>
        <v>52</v>
      </c>
      <c r="B87" s="100" t="s">
        <v>15</v>
      </c>
      <c r="C87" s="101">
        <v>31</v>
      </c>
      <c r="D87" s="11">
        <v>585.39</v>
      </c>
      <c r="E87" s="42">
        <f t="shared" si="18"/>
        <v>17.5617</v>
      </c>
      <c r="F87" s="42">
        <f t="shared" si="19"/>
        <v>140.4936</v>
      </c>
      <c r="G87" s="42">
        <f t="shared" si="20"/>
        <v>286.8411</v>
      </c>
      <c r="H87" s="49">
        <f t="shared" si="21"/>
        <v>842.9616</v>
      </c>
      <c r="I87" s="42">
        <f t="shared" si="22"/>
        <v>122.9319</v>
      </c>
      <c r="J87" s="42">
        <f t="shared" si="23"/>
        <v>1170.78</v>
      </c>
      <c r="K87" s="42">
        <f t="shared" si="24"/>
        <v>134.6397</v>
      </c>
      <c r="L87" s="42">
        <f t="shared" si="25"/>
        <v>1270.2963</v>
      </c>
      <c r="M87" s="44">
        <f t="shared" si="26"/>
        <v>3986.5059</v>
      </c>
      <c r="N87" s="19">
        <f t="shared" si="30"/>
        <v>128.7858</v>
      </c>
      <c r="O87" s="42">
        <f t="shared" si="27"/>
        <v>567.8283</v>
      </c>
      <c r="P87" s="42">
        <f t="shared" si="28"/>
        <v>702.468</v>
      </c>
      <c r="Q87" s="44">
        <f t="shared" si="31"/>
        <v>5385.588</v>
      </c>
      <c r="R87" s="58"/>
    </row>
    <row r="88" spans="1:18" ht="12.75">
      <c r="A88" s="18">
        <f t="shared" si="29"/>
        <v>53</v>
      </c>
      <c r="B88" s="100" t="s">
        <v>15</v>
      </c>
      <c r="C88" s="101">
        <v>33</v>
      </c>
      <c r="D88" s="11">
        <v>572.2</v>
      </c>
      <c r="E88" s="42">
        <f t="shared" si="18"/>
        <v>17.166</v>
      </c>
      <c r="F88" s="42">
        <f t="shared" si="19"/>
        <v>137.328</v>
      </c>
      <c r="G88" s="42">
        <f t="shared" si="20"/>
        <v>280.37800000000004</v>
      </c>
      <c r="H88" s="49">
        <f t="shared" si="21"/>
        <v>823.9680000000001</v>
      </c>
      <c r="I88" s="42">
        <f t="shared" si="22"/>
        <v>120.162</v>
      </c>
      <c r="J88" s="42">
        <f t="shared" si="23"/>
        <v>1144.4</v>
      </c>
      <c r="K88" s="42">
        <f t="shared" si="24"/>
        <v>131.60600000000002</v>
      </c>
      <c r="L88" s="42">
        <f t="shared" si="25"/>
        <v>1241.674</v>
      </c>
      <c r="M88" s="44">
        <f t="shared" si="26"/>
        <v>3896.6820000000002</v>
      </c>
      <c r="N88" s="19">
        <f t="shared" si="30"/>
        <v>125.88400000000001</v>
      </c>
      <c r="O88" s="42">
        <f t="shared" si="27"/>
        <v>555.034</v>
      </c>
      <c r="P88" s="42">
        <f t="shared" si="28"/>
        <v>686.64</v>
      </c>
      <c r="Q88" s="44">
        <f t="shared" si="31"/>
        <v>5264.24</v>
      </c>
      <c r="R88" s="58"/>
    </row>
    <row r="89" spans="1:18" ht="12.75">
      <c r="A89" s="18">
        <f t="shared" si="29"/>
        <v>54</v>
      </c>
      <c r="B89" s="100" t="s">
        <v>15</v>
      </c>
      <c r="C89" s="101">
        <v>35</v>
      </c>
      <c r="D89" s="11">
        <v>276.7</v>
      </c>
      <c r="E89" s="42">
        <f t="shared" si="18"/>
        <v>8.301</v>
      </c>
      <c r="F89" s="42">
        <f t="shared" si="19"/>
        <v>66.408</v>
      </c>
      <c r="G89" s="42">
        <f t="shared" si="20"/>
        <v>135.583</v>
      </c>
      <c r="H89" s="49">
        <f t="shared" si="21"/>
        <v>398.448</v>
      </c>
      <c r="I89" s="42">
        <f t="shared" si="22"/>
        <v>58.10699999999999</v>
      </c>
      <c r="J89" s="42">
        <f t="shared" si="23"/>
        <v>553.4</v>
      </c>
      <c r="K89" s="42">
        <f t="shared" si="24"/>
        <v>63.641</v>
      </c>
      <c r="L89" s="42">
        <f t="shared" si="25"/>
        <v>600.439</v>
      </c>
      <c r="M89" s="44">
        <f t="shared" si="26"/>
        <v>1884.3269999999998</v>
      </c>
      <c r="N89" s="19">
        <f t="shared" si="30"/>
        <v>60.873999999999995</v>
      </c>
      <c r="O89" s="42">
        <f t="shared" si="27"/>
        <v>268.399</v>
      </c>
      <c r="P89" s="42">
        <f t="shared" si="28"/>
        <v>332.03999999999996</v>
      </c>
      <c r="Q89" s="44">
        <f t="shared" si="31"/>
        <v>2545.64</v>
      </c>
      <c r="R89" s="58"/>
    </row>
    <row r="90" spans="1:18" ht="12.75">
      <c r="A90" s="18">
        <f t="shared" si="29"/>
        <v>55</v>
      </c>
      <c r="B90" s="100" t="s">
        <v>15</v>
      </c>
      <c r="C90" s="101">
        <v>37</v>
      </c>
      <c r="D90" s="11">
        <v>542.2</v>
      </c>
      <c r="E90" s="42">
        <f t="shared" si="18"/>
        <v>16.266000000000002</v>
      </c>
      <c r="F90" s="42">
        <f t="shared" si="19"/>
        <v>130.12800000000001</v>
      </c>
      <c r="G90" s="42">
        <f t="shared" si="20"/>
        <v>265.678</v>
      </c>
      <c r="H90" s="49">
        <f t="shared" si="21"/>
        <v>780.768</v>
      </c>
      <c r="I90" s="42">
        <f t="shared" si="22"/>
        <v>113.86200000000001</v>
      </c>
      <c r="J90" s="42">
        <f t="shared" si="23"/>
        <v>1084.4</v>
      </c>
      <c r="K90" s="42">
        <f t="shared" si="24"/>
        <v>124.70600000000002</v>
      </c>
      <c r="L90" s="42">
        <f t="shared" si="25"/>
        <v>1176.574</v>
      </c>
      <c r="M90" s="44">
        <f t="shared" si="26"/>
        <v>3692.3820000000005</v>
      </c>
      <c r="N90" s="19">
        <f t="shared" si="30"/>
        <v>119.284</v>
      </c>
      <c r="O90" s="42">
        <f t="shared" si="27"/>
        <v>525.9340000000001</v>
      </c>
      <c r="P90" s="42">
        <f t="shared" si="28"/>
        <v>650.64</v>
      </c>
      <c r="Q90" s="44">
        <f t="shared" si="31"/>
        <v>4988.24</v>
      </c>
      <c r="R90" s="58"/>
    </row>
    <row r="91" spans="1:18" ht="12.75">
      <c r="A91" s="18">
        <f t="shared" si="29"/>
        <v>56</v>
      </c>
      <c r="B91" s="102" t="s">
        <v>18</v>
      </c>
      <c r="C91" s="103">
        <v>4</v>
      </c>
      <c r="D91" s="11">
        <v>351.3</v>
      </c>
      <c r="E91" s="42">
        <f t="shared" si="18"/>
        <v>10.539</v>
      </c>
      <c r="F91" s="42">
        <f t="shared" si="19"/>
        <v>84.312</v>
      </c>
      <c r="G91" s="42">
        <f t="shared" si="20"/>
        <v>172.137</v>
      </c>
      <c r="H91" s="49">
        <f t="shared" si="21"/>
        <v>505.872</v>
      </c>
      <c r="I91" s="42">
        <f t="shared" si="22"/>
        <v>73.773</v>
      </c>
      <c r="J91" s="42">
        <f t="shared" si="23"/>
        <v>702.6</v>
      </c>
      <c r="K91" s="42">
        <f t="shared" si="24"/>
        <v>80.799</v>
      </c>
      <c r="L91" s="42">
        <f t="shared" si="25"/>
        <v>762.321</v>
      </c>
      <c r="M91" s="44">
        <f t="shared" si="26"/>
        <v>2392.353</v>
      </c>
      <c r="N91" s="50">
        <v>0</v>
      </c>
      <c r="O91" s="42">
        <f t="shared" si="27"/>
        <v>340.761</v>
      </c>
      <c r="P91" s="42">
        <f t="shared" si="28"/>
        <v>421.56</v>
      </c>
      <c r="Q91" s="44">
        <f t="shared" si="31"/>
        <v>3231.96</v>
      </c>
      <c r="R91" s="58">
        <f>(D91*0.22)</f>
        <v>77.286</v>
      </c>
    </row>
    <row r="92" spans="1:18" ht="12.75">
      <c r="A92" s="18">
        <f t="shared" si="29"/>
        <v>57</v>
      </c>
      <c r="B92" s="100" t="s">
        <v>22</v>
      </c>
      <c r="C92" s="101" t="s">
        <v>59</v>
      </c>
      <c r="D92" s="11">
        <v>334.1</v>
      </c>
      <c r="E92" s="42">
        <f t="shared" si="18"/>
        <v>10.023</v>
      </c>
      <c r="F92" s="42">
        <f t="shared" si="19"/>
        <v>80.184</v>
      </c>
      <c r="G92" s="42">
        <f t="shared" si="20"/>
        <v>163.709</v>
      </c>
      <c r="H92" s="49">
        <f t="shared" si="21"/>
        <v>481.10400000000004</v>
      </c>
      <c r="I92" s="42">
        <f t="shared" si="22"/>
        <v>70.161</v>
      </c>
      <c r="J92" s="42">
        <f t="shared" si="23"/>
        <v>668.2</v>
      </c>
      <c r="K92" s="42">
        <f t="shared" si="24"/>
        <v>76.843</v>
      </c>
      <c r="L92" s="42">
        <f t="shared" si="25"/>
        <v>724.9970000000001</v>
      </c>
      <c r="M92" s="44">
        <f t="shared" si="26"/>
        <v>2275.2210000000005</v>
      </c>
      <c r="N92" s="19">
        <f t="shared" si="30"/>
        <v>73.50200000000001</v>
      </c>
      <c r="O92" s="42">
        <f t="shared" si="27"/>
        <v>324.077</v>
      </c>
      <c r="P92" s="42">
        <f t="shared" si="28"/>
        <v>400.92</v>
      </c>
      <c r="Q92" s="44">
        <f t="shared" si="31"/>
        <v>3073.72</v>
      </c>
      <c r="R92" s="58"/>
    </row>
    <row r="93" spans="1:18" ht="12.75">
      <c r="A93" s="18">
        <f t="shared" si="29"/>
        <v>58</v>
      </c>
      <c r="B93" s="100" t="s">
        <v>22</v>
      </c>
      <c r="C93" s="101" t="s">
        <v>58</v>
      </c>
      <c r="D93" s="11">
        <v>249.2</v>
      </c>
      <c r="E93" s="42">
        <f t="shared" si="18"/>
        <v>7.475999999999999</v>
      </c>
      <c r="F93" s="42">
        <f t="shared" si="19"/>
        <v>59.80799999999999</v>
      </c>
      <c r="G93" s="50">
        <v>0</v>
      </c>
      <c r="H93" s="51">
        <v>0</v>
      </c>
      <c r="I93" s="42">
        <f t="shared" si="22"/>
        <v>52.331999999999994</v>
      </c>
      <c r="J93" s="42">
        <f t="shared" si="23"/>
        <v>498.4</v>
      </c>
      <c r="K93" s="42">
        <f t="shared" si="24"/>
        <v>57.316</v>
      </c>
      <c r="L93" s="42">
        <f t="shared" si="25"/>
        <v>540.764</v>
      </c>
      <c r="M93" s="44">
        <f t="shared" si="26"/>
        <v>1216.096</v>
      </c>
      <c r="N93" s="19">
        <f t="shared" si="30"/>
        <v>54.824</v>
      </c>
      <c r="O93" s="42">
        <f t="shared" si="27"/>
        <v>241.724</v>
      </c>
      <c r="P93" s="42">
        <f t="shared" si="28"/>
        <v>299.03999999999996</v>
      </c>
      <c r="Q93" s="44">
        <f t="shared" si="31"/>
        <v>2292.64</v>
      </c>
      <c r="R93" s="58">
        <f>(D93*0.49)+(D93*1.44)</f>
        <v>480.95599999999996</v>
      </c>
    </row>
    <row r="94" spans="1:18" ht="12.75">
      <c r="A94" s="18">
        <f t="shared" si="29"/>
        <v>59</v>
      </c>
      <c r="B94" s="100" t="s">
        <v>22</v>
      </c>
      <c r="C94" s="101" t="s">
        <v>54</v>
      </c>
      <c r="D94" s="11">
        <v>343.5</v>
      </c>
      <c r="E94" s="42">
        <f t="shared" si="18"/>
        <v>10.305</v>
      </c>
      <c r="F94" s="42">
        <f t="shared" si="19"/>
        <v>82.44</v>
      </c>
      <c r="G94" s="42">
        <f t="shared" si="20"/>
        <v>168.315</v>
      </c>
      <c r="H94" s="49">
        <f t="shared" si="21"/>
        <v>494.64</v>
      </c>
      <c r="I94" s="42">
        <f t="shared" si="22"/>
        <v>72.13499999999999</v>
      </c>
      <c r="J94" s="42">
        <f t="shared" si="23"/>
        <v>687</v>
      </c>
      <c r="K94" s="42">
        <f t="shared" si="24"/>
        <v>79.00500000000001</v>
      </c>
      <c r="L94" s="42">
        <f t="shared" si="25"/>
        <v>745.395</v>
      </c>
      <c r="M94" s="44">
        <f t="shared" si="26"/>
        <v>2339.235</v>
      </c>
      <c r="N94" s="19">
        <f t="shared" si="30"/>
        <v>75.57000000000001</v>
      </c>
      <c r="O94" s="42">
        <f t="shared" si="27"/>
        <v>333.195</v>
      </c>
      <c r="P94" s="42">
        <f t="shared" si="28"/>
        <v>412.2</v>
      </c>
      <c r="Q94" s="44">
        <f t="shared" si="31"/>
        <v>3160.2</v>
      </c>
      <c r="R94" s="58"/>
    </row>
    <row r="95" spans="1:18" ht="12.75">
      <c r="A95" s="18">
        <f t="shared" si="29"/>
        <v>60</v>
      </c>
      <c r="B95" s="100" t="s">
        <v>21</v>
      </c>
      <c r="C95" s="101">
        <v>1</v>
      </c>
      <c r="D95" s="11">
        <v>419.8</v>
      </c>
      <c r="E95" s="42">
        <f t="shared" si="18"/>
        <v>12.594</v>
      </c>
      <c r="F95" s="42">
        <f t="shared" si="19"/>
        <v>100.752</v>
      </c>
      <c r="G95" s="50">
        <v>0</v>
      </c>
      <c r="H95" s="49">
        <f t="shared" si="21"/>
        <v>604.512</v>
      </c>
      <c r="I95" s="42">
        <f t="shared" si="22"/>
        <v>88.158</v>
      </c>
      <c r="J95" s="42">
        <f t="shared" si="23"/>
        <v>839.6</v>
      </c>
      <c r="K95" s="42">
        <f t="shared" si="24"/>
        <v>96.554</v>
      </c>
      <c r="L95" s="42">
        <f t="shared" si="25"/>
        <v>910.966</v>
      </c>
      <c r="M95" s="44">
        <f t="shared" si="26"/>
        <v>2653.136</v>
      </c>
      <c r="N95" s="19">
        <f t="shared" si="30"/>
        <v>92.35600000000001</v>
      </c>
      <c r="O95" s="42">
        <f t="shared" si="27"/>
        <v>407.206</v>
      </c>
      <c r="P95" s="42">
        <f t="shared" si="28"/>
        <v>503.76</v>
      </c>
      <c r="Q95" s="44">
        <f t="shared" si="31"/>
        <v>3862.16</v>
      </c>
      <c r="R95" s="58">
        <f>(D95*0.49)</f>
        <v>205.702</v>
      </c>
    </row>
    <row r="96" spans="1:18" ht="12.75">
      <c r="A96" s="18">
        <f t="shared" si="29"/>
        <v>61</v>
      </c>
      <c r="B96" s="100" t="s">
        <v>22</v>
      </c>
      <c r="C96" s="101">
        <v>58</v>
      </c>
      <c r="D96" s="11">
        <v>251.9</v>
      </c>
      <c r="E96" s="42">
        <f t="shared" si="18"/>
        <v>7.5569999999999995</v>
      </c>
      <c r="F96" s="42">
        <f t="shared" si="19"/>
        <v>60.455999999999996</v>
      </c>
      <c r="G96" s="50">
        <v>0</v>
      </c>
      <c r="H96" s="51">
        <v>0</v>
      </c>
      <c r="I96" s="42">
        <f t="shared" si="22"/>
        <v>52.899</v>
      </c>
      <c r="J96" s="42">
        <f t="shared" si="23"/>
        <v>503.8</v>
      </c>
      <c r="K96" s="42">
        <f t="shared" si="24"/>
        <v>57.937000000000005</v>
      </c>
      <c r="L96" s="42">
        <f t="shared" si="25"/>
        <v>546.623</v>
      </c>
      <c r="M96" s="44">
        <f t="shared" si="26"/>
        <v>1229.272</v>
      </c>
      <c r="N96" s="50">
        <v>0</v>
      </c>
      <c r="O96" s="42">
        <f t="shared" si="27"/>
        <v>244.343</v>
      </c>
      <c r="P96" s="42">
        <f t="shared" si="28"/>
        <v>302.28</v>
      </c>
      <c r="Q96" s="44">
        <f t="shared" si="31"/>
        <v>2317.48</v>
      </c>
      <c r="R96" s="58">
        <f>(D96*0.49)+(D96*1.44)+(D96*0.22)</f>
        <v>541.5849999999999</v>
      </c>
    </row>
    <row r="97" spans="1:18" ht="12.75">
      <c r="A97" s="18">
        <f t="shared" si="29"/>
        <v>62</v>
      </c>
      <c r="B97" s="102" t="s">
        <v>30</v>
      </c>
      <c r="C97" s="103">
        <v>150</v>
      </c>
      <c r="D97" s="11">
        <v>2731.7</v>
      </c>
      <c r="E97" s="42">
        <f t="shared" si="18"/>
        <v>81.951</v>
      </c>
      <c r="F97" s="42">
        <f t="shared" si="19"/>
        <v>655.608</v>
      </c>
      <c r="G97" s="42">
        <f aca="true" t="shared" si="32" ref="G97:G103">D97*G$77</f>
        <v>1338.533</v>
      </c>
      <c r="H97" s="49">
        <f t="shared" si="21"/>
        <v>3933.6479999999997</v>
      </c>
      <c r="I97" s="42">
        <f t="shared" si="22"/>
        <v>573.6569999999999</v>
      </c>
      <c r="J97" s="42">
        <f t="shared" si="23"/>
        <v>5463.4</v>
      </c>
      <c r="K97" s="42">
        <f t="shared" si="24"/>
        <v>628.2909999999999</v>
      </c>
      <c r="L97" s="42">
        <f t="shared" si="25"/>
        <v>5927.789</v>
      </c>
      <c r="M97" s="44">
        <f t="shared" si="26"/>
        <v>18602.876999999997</v>
      </c>
      <c r="N97" s="19">
        <f t="shared" si="30"/>
        <v>600.9739999999999</v>
      </c>
      <c r="O97" s="42">
        <f t="shared" si="27"/>
        <v>2649.749</v>
      </c>
      <c r="P97" s="42">
        <f t="shared" si="28"/>
        <v>3278.0399999999995</v>
      </c>
      <c r="Q97" s="44">
        <f t="shared" si="31"/>
        <v>25131.639999999996</v>
      </c>
      <c r="R97" s="58"/>
    </row>
    <row r="98" spans="1:18" ht="12.75">
      <c r="A98" s="18">
        <f t="shared" si="29"/>
        <v>63</v>
      </c>
      <c r="B98" s="100" t="s">
        <v>22</v>
      </c>
      <c r="C98" s="101" t="s">
        <v>46</v>
      </c>
      <c r="D98" s="11">
        <v>308.9</v>
      </c>
      <c r="E98" s="42">
        <f>D98*E$77</f>
        <v>9.267</v>
      </c>
      <c r="F98" s="42">
        <f t="shared" si="19"/>
        <v>74.136</v>
      </c>
      <c r="G98" s="42">
        <f t="shared" si="32"/>
        <v>151.361</v>
      </c>
      <c r="H98" s="49">
        <f t="shared" si="21"/>
        <v>444.816</v>
      </c>
      <c r="I98" s="42">
        <f t="shared" si="22"/>
        <v>64.869</v>
      </c>
      <c r="J98" s="42">
        <f t="shared" si="23"/>
        <v>617.8</v>
      </c>
      <c r="K98" s="42">
        <f t="shared" si="24"/>
        <v>71.047</v>
      </c>
      <c r="L98" s="42">
        <f t="shared" si="25"/>
        <v>670.3129999999999</v>
      </c>
      <c r="M98" s="44">
        <f t="shared" si="26"/>
        <v>2103.6089999999995</v>
      </c>
      <c r="N98" s="19">
        <f t="shared" si="30"/>
        <v>67.958</v>
      </c>
      <c r="O98" s="42">
        <f t="shared" si="27"/>
        <v>299.633</v>
      </c>
      <c r="P98" s="42">
        <f t="shared" si="28"/>
        <v>370.67999999999995</v>
      </c>
      <c r="Q98" s="44">
        <f t="shared" si="31"/>
        <v>2841.8799999999997</v>
      </c>
      <c r="R98" s="58"/>
    </row>
    <row r="99" spans="1:18" ht="12.75">
      <c r="A99" s="18">
        <f t="shared" si="29"/>
        <v>64</v>
      </c>
      <c r="B99" s="100" t="s">
        <v>22</v>
      </c>
      <c r="C99" s="101">
        <v>4</v>
      </c>
      <c r="D99" s="11">
        <v>691.1</v>
      </c>
      <c r="E99" s="42">
        <f t="shared" si="18"/>
        <v>20.733</v>
      </c>
      <c r="F99" s="42">
        <f t="shared" si="19"/>
        <v>165.864</v>
      </c>
      <c r="G99" s="42">
        <f t="shared" si="32"/>
        <v>338.639</v>
      </c>
      <c r="H99" s="49">
        <f t="shared" si="21"/>
        <v>995.184</v>
      </c>
      <c r="I99" s="42">
        <f t="shared" si="22"/>
        <v>145.131</v>
      </c>
      <c r="J99" s="42">
        <f t="shared" si="23"/>
        <v>1382.2</v>
      </c>
      <c r="K99" s="42">
        <f t="shared" si="24"/>
        <v>158.953</v>
      </c>
      <c r="L99" s="42">
        <f t="shared" si="25"/>
        <v>1499.687</v>
      </c>
      <c r="M99" s="44">
        <f t="shared" si="26"/>
        <v>4706.391</v>
      </c>
      <c r="N99" s="19">
        <f t="shared" si="30"/>
        <v>152.042</v>
      </c>
      <c r="O99" s="42">
        <f t="shared" si="27"/>
        <v>670.367</v>
      </c>
      <c r="P99" s="42">
        <f t="shared" si="28"/>
        <v>829.32</v>
      </c>
      <c r="Q99" s="44">
        <f t="shared" si="31"/>
        <v>6358.12</v>
      </c>
      <c r="R99" s="58"/>
    </row>
    <row r="100" spans="1:18" ht="12.75">
      <c r="A100" s="18">
        <f t="shared" si="29"/>
        <v>65</v>
      </c>
      <c r="B100" s="100" t="s">
        <v>22</v>
      </c>
      <c r="C100" s="101" t="s">
        <v>51</v>
      </c>
      <c r="D100" s="11">
        <v>141.7</v>
      </c>
      <c r="E100" s="42">
        <f t="shared" si="18"/>
        <v>4.2509999999999994</v>
      </c>
      <c r="F100" s="42">
        <f t="shared" si="19"/>
        <v>34.007999999999996</v>
      </c>
      <c r="G100" s="50">
        <v>0</v>
      </c>
      <c r="H100" s="51">
        <v>0</v>
      </c>
      <c r="I100" s="42">
        <f t="shared" si="22"/>
        <v>29.756999999999998</v>
      </c>
      <c r="J100" s="42">
        <f t="shared" si="23"/>
        <v>283.4</v>
      </c>
      <c r="K100" s="42">
        <f t="shared" si="24"/>
        <v>32.591</v>
      </c>
      <c r="L100" s="42">
        <f t="shared" si="25"/>
        <v>307.489</v>
      </c>
      <c r="M100" s="44">
        <f t="shared" si="26"/>
        <v>691.4959999999999</v>
      </c>
      <c r="N100" s="19">
        <v>0</v>
      </c>
      <c r="O100" s="42">
        <f t="shared" si="27"/>
        <v>137.44899999999998</v>
      </c>
      <c r="P100" s="42">
        <f t="shared" si="28"/>
        <v>170.04</v>
      </c>
      <c r="Q100" s="44">
        <f t="shared" si="31"/>
        <v>1303.6399999999999</v>
      </c>
      <c r="R100" s="58">
        <f>(D100*0.49)+(D100*1.44)+(D100*0.22)</f>
        <v>304.655</v>
      </c>
    </row>
    <row r="101" spans="1:18" ht="12.75">
      <c r="A101" s="18">
        <f t="shared" si="29"/>
        <v>66</v>
      </c>
      <c r="B101" s="100" t="s">
        <v>22</v>
      </c>
      <c r="C101" s="101" t="s">
        <v>50</v>
      </c>
      <c r="D101" s="11">
        <v>329</v>
      </c>
      <c r="E101" s="42">
        <f t="shared" si="18"/>
        <v>9.87</v>
      </c>
      <c r="F101" s="42">
        <f t="shared" si="19"/>
        <v>78.96</v>
      </c>
      <c r="G101" s="42">
        <f t="shared" si="32"/>
        <v>161.21</v>
      </c>
      <c r="H101" s="49">
        <f t="shared" si="21"/>
        <v>473.76</v>
      </c>
      <c r="I101" s="42">
        <f t="shared" si="22"/>
        <v>69.09</v>
      </c>
      <c r="J101" s="42">
        <f t="shared" si="23"/>
        <v>658</v>
      </c>
      <c r="K101" s="42">
        <f t="shared" si="24"/>
        <v>75.67</v>
      </c>
      <c r="L101" s="42">
        <f t="shared" si="25"/>
        <v>713.93</v>
      </c>
      <c r="M101" s="44">
        <f t="shared" si="26"/>
        <v>2240.49</v>
      </c>
      <c r="N101" s="19">
        <f t="shared" si="30"/>
        <v>72.38</v>
      </c>
      <c r="O101" s="42">
        <f t="shared" si="27"/>
        <v>319.13</v>
      </c>
      <c r="P101" s="42">
        <f t="shared" si="28"/>
        <v>394.8</v>
      </c>
      <c r="Q101" s="44">
        <f t="shared" si="31"/>
        <v>3026.7999999999997</v>
      </c>
      <c r="R101" s="58"/>
    </row>
    <row r="102" spans="1:18" ht="12.75">
      <c r="A102" s="18">
        <f t="shared" si="29"/>
        <v>67</v>
      </c>
      <c r="B102" s="100" t="s">
        <v>22</v>
      </c>
      <c r="C102" s="101">
        <v>7</v>
      </c>
      <c r="D102" s="11">
        <v>563.35</v>
      </c>
      <c r="E102" s="42">
        <f t="shared" si="18"/>
        <v>16.9005</v>
      </c>
      <c r="F102" s="42">
        <f t="shared" si="19"/>
        <v>135.204</v>
      </c>
      <c r="G102" s="42">
        <f t="shared" si="32"/>
        <v>276.0415</v>
      </c>
      <c r="H102" s="49">
        <f t="shared" si="21"/>
        <v>811.224</v>
      </c>
      <c r="I102" s="42">
        <f t="shared" si="22"/>
        <v>118.3035</v>
      </c>
      <c r="J102" s="42">
        <f t="shared" si="23"/>
        <v>1126.7</v>
      </c>
      <c r="K102" s="42">
        <f t="shared" si="24"/>
        <v>129.5705</v>
      </c>
      <c r="L102" s="42">
        <f t="shared" si="25"/>
        <v>1222.4695</v>
      </c>
      <c r="M102" s="44">
        <f t="shared" si="26"/>
        <v>3836.4134999999997</v>
      </c>
      <c r="N102" s="19">
        <f t="shared" si="30"/>
        <v>123.93700000000001</v>
      </c>
      <c r="O102" s="42">
        <f t="shared" si="27"/>
        <v>546.4495000000001</v>
      </c>
      <c r="P102" s="42">
        <f t="shared" si="28"/>
        <v>676.02</v>
      </c>
      <c r="Q102" s="44">
        <f t="shared" si="31"/>
        <v>5182.82</v>
      </c>
      <c r="R102" s="58"/>
    </row>
    <row r="103" spans="1:18" ht="12.75">
      <c r="A103" s="18">
        <f t="shared" si="29"/>
        <v>68</v>
      </c>
      <c r="B103" s="100" t="s">
        <v>22</v>
      </c>
      <c r="C103" s="101">
        <v>8</v>
      </c>
      <c r="D103" s="11">
        <v>334.9</v>
      </c>
      <c r="E103" s="42">
        <f t="shared" si="18"/>
        <v>10.046999999999999</v>
      </c>
      <c r="F103" s="42">
        <f t="shared" si="19"/>
        <v>80.37599999999999</v>
      </c>
      <c r="G103" s="42">
        <f t="shared" si="32"/>
        <v>164.101</v>
      </c>
      <c r="H103" s="49">
        <f t="shared" si="21"/>
        <v>482.256</v>
      </c>
      <c r="I103" s="42">
        <f t="shared" si="22"/>
        <v>70.329</v>
      </c>
      <c r="J103" s="42">
        <f t="shared" si="23"/>
        <v>669.8</v>
      </c>
      <c r="K103" s="42">
        <f t="shared" si="24"/>
        <v>77.027</v>
      </c>
      <c r="L103" s="42">
        <f t="shared" si="25"/>
        <v>726.733</v>
      </c>
      <c r="M103" s="44">
        <f t="shared" si="26"/>
        <v>2280.669</v>
      </c>
      <c r="N103" s="19">
        <f t="shared" si="30"/>
        <v>73.678</v>
      </c>
      <c r="O103" s="42">
        <f t="shared" si="27"/>
        <v>324.85299999999995</v>
      </c>
      <c r="P103" s="42">
        <f t="shared" si="28"/>
        <v>401.87999999999994</v>
      </c>
      <c r="Q103" s="44">
        <f t="shared" si="31"/>
        <v>3081.0799999999995</v>
      </c>
      <c r="R103" s="58"/>
    </row>
    <row r="104" spans="1:18" ht="12.75">
      <c r="A104" s="18"/>
      <c r="B104" s="3"/>
      <c r="C104" s="4"/>
      <c r="D104" s="11"/>
      <c r="E104" s="42"/>
      <c r="F104" s="50"/>
      <c r="G104" s="42"/>
      <c r="H104" s="49"/>
      <c r="I104" s="42"/>
      <c r="J104" s="42"/>
      <c r="K104" s="42"/>
      <c r="L104" s="19"/>
      <c r="M104" s="44"/>
      <c r="N104" s="42"/>
      <c r="O104" s="42"/>
      <c r="P104" s="53"/>
      <c r="Q104" s="19"/>
      <c r="R104" s="58"/>
    </row>
    <row r="105" spans="1:18" ht="12.75">
      <c r="A105" s="18"/>
      <c r="B105" s="3" t="s">
        <v>41</v>
      </c>
      <c r="C105" s="4"/>
      <c r="D105" s="84">
        <f aca="true" t="shared" si="33" ref="D105:M105">SUM(D78:D104)</f>
        <v>14675.75</v>
      </c>
      <c r="E105" s="52">
        <f t="shared" si="33"/>
        <v>440.2725</v>
      </c>
      <c r="F105" s="52">
        <f t="shared" si="33"/>
        <v>3522.18</v>
      </c>
      <c r="G105" s="52">
        <f t="shared" si="33"/>
        <v>6670.4435</v>
      </c>
      <c r="H105" s="43">
        <f t="shared" si="33"/>
        <v>20207.447999999997</v>
      </c>
      <c r="I105" s="43">
        <f t="shared" si="33"/>
        <v>3081.9075000000003</v>
      </c>
      <c r="J105" s="44">
        <f t="shared" si="33"/>
        <v>29351.5</v>
      </c>
      <c r="K105" s="44">
        <f t="shared" si="33"/>
        <v>3375.4225</v>
      </c>
      <c r="L105" s="44">
        <f t="shared" si="33"/>
        <v>31846.377499999995</v>
      </c>
      <c r="M105" s="44">
        <f t="shared" si="33"/>
        <v>98495.55149999997</v>
      </c>
      <c r="N105" s="42">
        <f>SUM(N78:N103)</f>
        <v>2979.0969999999998</v>
      </c>
      <c r="O105" s="42">
        <f>SUM(O78:O103)</f>
        <v>14235.4775</v>
      </c>
      <c r="P105" s="53">
        <f>SUM(P78:P103)</f>
        <v>17610.900000000005</v>
      </c>
      <c r="Q105" s="44">
        <f>SUM(Q78:Q103)-R105</f>
        <v>133321.02599999998</v>
      </c>
      <c r="R105" s="44">
        <f>SUM(R78:R104)</f>
        <v>1695.874</v>
      </c>
    </row>
    <row r="106" spans="1:18" ht="12.75">
      <c r="A106" s="18"/>
      <c r="B106" s="3"/>
      <c r="C106" s="4"/>
      <c r="D106" s="84"/>
      <c r="E106" s="52"/>
      <c r="F106" s="52"/>
      <c r="G106" s="52"/>
      <c r="H106" s="43"/>
      <c r="I106" s="43"/>
      <c r="J106" s="44"/>
      <c r="K106" s="44"/>
      <c r="L106" s="44"/>
      <c r="M106" s="45">
        <f>SUM(E105+F105+G105+H105+I105+J105+K105+L105)</f>
        <v>98495.5515</v>
      </c>
      <c r="N106" s="42"/>
      <c r="O106" s="42"/>
      <c r="P106" s="53"/>
      <c r="Q106" s="45">
        <f>SUM(M106+N105+O105+P105)</f>
        <v>133321.02599999998</v>
      </c>
      <c r="R106" s="44"/>
    </row>
    <row r="107" spans="1:18" ht="12.75">
      <c r="A107" s="18"/>
      <c r="B107" s="3"/>
      <c r="C107" s="4"/>
      <c r="D107" s="84"/>
      <c r="E107" s="52"/>
      <c r="F107" s="52"/>
      <c r="G107" s="52"/>
      <c r="H107" s="43"/>
      <c r="I107" s="43"/>
      <c r="J107" s="44"/>
      <c r="K107" s="44"/>
      <c r="L107" s="44"/>
      <c r="M107" s="44"/>
      <c r="N107" s="42"/>
      <c r="O107" s="42"/>
      <c r="P107" s="53"/>
      <c r="Q107" s="45"/>
      <c r="R107" s="1"/>
    </row>
    <row r="108" spans="1:18" ht="12.75">
      <c r="A108" s="18"/>
      <c r="B108" s="3"/>
      <c r="C108" s="4"/>
      <c r="D108" s="84"/>
      <c r="E108" s="52"/>
      <c r="F108" s="52"/>
      <c r="G108" s="52"/>
      <c r="H108" s="43"/>
      <c r="I108" s="43"/>
      <c r="J108" s="44"/>
      <c r="K108" s="44"/>
      <c r="L108" s="44"/>
      <c r="M108" s="44"/>
      <c r="N108" s="42"/>
      <c r="O108" s="42"/>
      <c r="P108" s="53"/>
      <c r="Q108" s="44"/>
      <c r="R108" s="1"/>
    </row>
    <row r="109" spans="1:18" ht="12.75">
      <c r="A109" s="18"/>
      <c r="B109" s="3"/>
      <c r="C109" s="4"/>
      <c r="D109" s="84"/>
      <c r="E109" s="52"/>
      <c r="F109" s="52"/>
      <c r="G109" s="52"/>
      <c r="H109" s="43"/>
      <c r="I109" s="43"/>
      <c r="J109" s="44"/>
      <c r="K109" s="44"/>
      <c r="L109" s="44"/>
      <c r="M109" s="44"/>
      <c r="N109" s="42"/>
      <c r="O109" s="42"/>
      <c r="P109" s="53"/>
      <c r="Q109" s="44"/>
      <c r="R109" s="1"/>
    </row>
    <row r="110" spans="1:18" ht="12.75">
      <c r="A110" s="18"/>
      <c r="B110" s="3"/>
      <c r="C110" s="4"/>
      <c r="D110" s="11" t="s">
        <v>79</v>
      </c>
      <c r="E110" s="42" t="s">
        <v>75</v>
      </c>
      <c r="F110" s="42" t="s">
        <v>68</v>
      </c>
      <c r="G110" s="42" t="s">
        <v>69</v>
      </c>
      <c r="H110" s="49" t="s">
        <v>70</v>
      </c>
      <c r="I110" s="42" t="s">
        <v>71</v>
      </c>
      <c r="J110" s="42" t="s">
        <v>38</v>
      </c>
      <c r="K110" s="19" t="s">
        <v>72</v>
      </c>
      <c r="L110" s="42" t="s">
        <v>73</v>
      </c>
      <c r="M110" s="44" t="s">
        <v>77</v>
      </c>
      <c r="N110" s="19" t="s">
        <v>42</v>
      </c>
      <c r="O110" s="42" t="s">
        <v>43</v>
      </c>
      <c r="P110" s="42" t="s">
        <v>74</v>
      </c>
      <c r="Q110" s="42" t="s">
        <v>76</v>
      </c>
      <c r="R110" s="1"/>
    </row>
    <row r="111" spans="1:18" ht="12.75">
      <c r="A111" s="23">
        <v>1</v>
      </c>
      <c r="B111" s="5">
        <v>2</v>
      </c>
      <c r="C111" s="6">
        <v>3</v>
      </c>
      <c r="D111" s="54">
        <v>4</v>
      </c>
      <c r="E111" s="59">
        <v>5</v>
      </c>
      <c r="F111" s="59">
        <v>6</v>
      </c>
      <c r="G111" s="59">
        <v>7</v>
      </c>
      <c r="H111" s="59">
        <v>8</v>
      </c>
      <c r="I111" s="59">
        <v>9</v>
      </c>
      <c r="J111" s="59">
        <v>10</v>
      </c>
      <c r="K111" s="59">
        <v>11</v>
      </c>
      <c r="L111" s="59">
        <v>12</v>
      </c>
      <c r="M111" s="43">
        <v>13</v>
      </c>
      <c r="N111" s="60">
        <v>14</v>
      </c>
      <c r="O111" s="60">
        <v>15</v>
      </c>
      <c r="P111" s="61">
        <v>16</v>
      </c>
      <c r="Q111" s="62">
        <v>17</v>
      </c>
      <c r="R111" s="1"/>
    </row>
    <row r="112" spans="1:18" ht="15.75">
      <c r="A112" s="18"/>
      <c r="B112" s="3"/>
      <c r="C112" s="4"/>
      <c r="D112" s="11"/>
      <c r="E112" s="42"/>
      <c r="F112" s="42"/>
      <c r="G112" s="173" t="s">
        <v>82</v>
      </c>
      <c r="H112" s="174"/>
      <c r="I112" s="174"/>
      <c r="J112" s="174"/>
      <c r="K112" s="174"/>
      <c r="L112" s="174"/>
      <c r="M112" s="174"/>
      <c r="N112" s="174"/>
      <c r="O112" s="174"/>
      <c r="P112" s="175"/>
      <c r="Q112" s="49"/>
      <c r="R112" s="58"/>
    </row>
    <row r="113" spans="1:18" ht="12.75">
      <c r="A113" s="18"/>
      <c r="B113" s="3"/>
      <c r="C113" s="4"/>
      <c r="D113" s="11"/>
      <c r="E113" s="70">
        <v>0.03</v>
      </c>
      <c r="F113" s="70">
        <v>0.24</v>
      </c>
      <c r="G113" s="70">
        <v>0.49</v>
      </c>
      <c r="H113" s="70">
        <v>1.44</v>
      </c>
      <c r="I113" s="71">
        <v>0.21</v>
      </c>
      <c r="J113" s="70">
        <v>2</v>
      </c>
      <c r="K113" s="70">
        <v>0.23</v>
      </c>
      <c r="L113" s="70">
        <v>1.57</v>
      </c>
      <c r="M113" s="70">
        <v>6.21</v>
      </c>
      <c r="N113" s="70">
        <v>0.22</v>
      </c>
      <c r="O113" s="70">
        <v>0.97</v>
      </c>
      <c r="P113" s="70">
        <v>1.2</v>
      </c>
      <c r="Q113" s="111">
        <v>8.6</v>
      </c>
      <c r="R113" s="58"/>
    </row>
    <row r="114" spans="1:18" ht="12.75">
      <c r="A114" s="18">
        <v>69</v>
      </c>
      <c r="B114" s="100" t="s">
        <v>3</v>
      </c>
      <c r="C114" s="101">
        <v>28</v>
      </c>
      <c r="D114" s="11">
        <v>409.7</v>
      </c>
      <c r="E114" s="42">
        <f>D114*E$122</f>
        <v>12.290999999999999</v>
      </c>
      <c r="F114" s="42">
        <f>D$114*F113</f>
        <v>98.32799999999999</v>
      </c>
      <c r="G114" s="42">
        <f>D$114*G113</f>
        <v>200.753</v>
      </c>
      <c r="H114" s="42">
        <f>$D114*H113</f>
        <v>589.968</v>
      </c>
      <c r="I114" s="42">
        <f>$D114*I113</f>
        <v>86.03699999999999</v>
      </c>
      <c r="J114" s="42">
        <f>$D114*J113</f>
        <v>819.4</v>
      </c>
      <c r="K114" s="42">
        <f>$D114*K113</f>
        <v>94.231</v>
      </c>
      <c r="L114" s="42">
        <f>$D114*L113</f>
        <v>643.229</v>
      </c>
      <c r="M114" s="44">
        <f>SUM(E114:L114)</f>
        <v>2544.237</v>
      </c>
      <c r="N114" s="28">
        <v>0</v>
      </c>
      <c r="O114" s="42">
        <f>$D114*O113</f>
        <v>397.409</v>
      </c>
      <c r="P114" s="42">
        <f>$D114*P113</f>
        <v>491.64</v>
      </c>
      <c r="Q114" s="44">
        <f>D114*Q113</f>
        <v>3523.4199999999996</v>
      </c>
      <c r="R114" s="58">
        <f>(D114*0.22)</f>
        <v>90.134</v>
      </c>
    </row>
    <row r="115" spans="1:18" ht="12.75">
      <c r="A115" s="18"/>
      <c r="B115" s="3"/>
      <c r="C115" s="4"/>
      <c r="D115" s="11"/>
      <c r="E115" s="42"/>
      <c r="F115" s="42"/>
      <c r="G115" s="42"/>
      <c r="H115" s="42"/>
      <c r="I115" s="42"/>
      <c r="J115" s="42"/>
      <c r="K115" s="42"/>
      <c r="L115" s="19"/>
      <c r="M115" s="43"/>
      <c r="N115" s="49"/>
      <c r="O115" s="37"/>
      <c r="P115" s="78"/>
      <c r="Q115" s="49"/>
      <c r="R115" s="58"/>
    </row>
    <row r="116" spans="1:18" ht="12.75">
      <c r="A116" s="18"/>
      <c r="B116" s="3"/>
      <c r="C116" s="4"/>
      <c r="D116" s="84">
        <f>D114</f>
        <v>409.7</v>
      </c>
      <c r="E116" s="84">
        <f aca="true" t="shared" si="34" ref="E116:R116">E114</f>
        <v>12.290999999999999</v>
      </c>
      <c r="F116" s="84">
        <f t="shared" si="34"/>
        <v>98.32799999999999</v>
      </c>
      <c r="G116" s="84">
        <f t="shared" si="34"/>
        <v>200.753</v>
      </c>
      <c r="H116" s="84">
        <f t="shared" si="34"/>
        <v>589.968</v>
      </c>
      <c r="I116" s="84">
        <f t="shared" si="34"/>
        <v>86.03699999999999</v>
      </c>
      <c r="J116" s="84">
        <f t="shared" si="34"/>
        <v>819.4</v>
      </c>
      <c r="K116" s="84">
        <f t="shared" si="34"/>
        <v>94.231</v>
      </c>
      <c r="L116" s="84">
        <f t="shared" si="34"/>
        <v>643.229</v>
      </c>
      <c r="M116" s="84">
        <f t="shared" si="34"/>
        <v>2544.237</v>
      </c>
      <c r="N116" s="84">
        <f t="shared" si="34"/>
        <v>0</v>
      </c>
      <c r="O116" s="84">
        <f t="shared" si="34"/>
        <v>397.409</v>
      </c>
      <c r="P116" s="84">
        <f t="shared" si="34"/>
        <v>491.64</v>
      </c>
      <c r="Q116" s="84">
        <f>Q114-R116</f>
        <v>3433.2859999999996</v>
      </c>
      <c r="R116" s="84">
        <f t="shared" si="34"/>
        <v>90.134</v>
      </c>
    </row>
    <row r="117" spans="1:18" ht="12.75">
      <c r="A117" s="18"/>
      <c r="B117" s="3"/>
      <c r="C117" s="4"/>
      <c r="D117" s="11"/>
      <c r="E117" s="42"/>
      <c r="F117" s="42"/>
      <c r="G117" s="42"/>
      <c r="H117" s="42"/>
      <c r="I117" s="42"/>
      <c r="J117" s="42"/>
      <c r="K117" s="42"/>
      <c r="L117" s="19"/>
      <c r="M117" s="45">
        <f>SUM(E116+F116+G116+H116+I116+J116+K116+L116)</f>
        <v>2544.237</v>
      </c>
      <c r="N117" s="49"/>
      <c r="O117" s="37"/>
      <c r="P117" s="78"/>
      <c r="Q117" s="45">
        <f>SUM(M117+N116+O116+P116)</f>
        <v>3433.286</v>
      </c>
      <c r="R117" s="189"/>
    </row>
    <row r="118" spans="1:18" ht="12.75">
      <c r="A118" s="18"/>
      <c r="B118" s="3"/>
      <c r="C118" s="4"/>
      <c r="D118" s="11" t="s">
        <v>79</v>
      </c>
      <c r="E118" s="42" t="s">
        <v>75</v>
      </c>
      <c r="F118" s="42" t="s">
        <v>68</v>
      </c>
      <c r="G118" s="42" t="s">
        <v>69</v>
      </c>
      <c r="H118" s="49" t="s">
        <v>70</v>
      </c>
      <c r="I118" s="42" t="s">
        <v>71</v>
      </c>
      <c r="J118" s="42" t="s">
        <v>38</v>
      </c>
      <c r="K118" s="19" t="s">
        <v>72</v>
      </c>
      <c r="L118" s="42" t="s">
        <v>73</v>
      </c>
      <c r="M118" s="44" t="s">
        <v>77</v>
      </c>
      <c r="N118" s="19" t="s">
        <v>42</v>
      </c>
      <c r="O118" s="42" t="s">
        <v>43</v>
      </c>
      <c r="P118" s="42" t="s">
        <v>74</v>
      </c>
      <c r="Q118" s="42" t="s">
        <v>76</v>
      </c>
      <c r="R118" s="189"/>
    </row>
    <row r="119" spans="1:18" ht="12.75">
      <c r="A119" s="23">
        <v>1</v>
      </c>
      <c r="B119" s="5">
        <v>2</v>
      </c>
      <c r="C119" s="6">
        <v>3</v>
      </c>
      <c r="D119" s="54">
        <v>4</v>
      </c>
      <c r="E119" s="59">
        <v>5</v>
      </c>
      <c r="F119" s="59">
        <v>6</v>
      </c>
      <c r="G119" s="59">
        <v>7</v>
      </c>
      <c r="H119" s="59">
        <v>8</v>
      </c>
      <c r="I119" s="59">
        <v>9</v>
      </c>
      <c r="J119" s="59">
        <v>10</v>
      </c>
      <c r="K119" s="59">
        <v>11</v>
      </c>
      <c r="L119" s="59">
        <v>12</v>
      </c>
      <c r="M119" s="43">
        <v>13</v>
      </c>
      <c r="N119" s="60">
        <v>14</v>
      </c>
      <c r="O119" s="60">
        <v>15</v>
      </c>
      <c r="P119" s="61">
        <v>16</v>
      </c>
      <c r="Q119" s="62">
        <v>17</v>
      </c>
      <c r="R119" s="42"/>
    </row>
    <row r="120" spans="1:18" ht="15.75">
      <c r="A120" s="18"/>
      <c r="B120" s="3"/>
      <c r="C120" s="4"/>
      <c r="D120" s="11"/>
      <c r="E120" s="55"/>
      <c r="F120" s="55"/>
      <c r="G120" s="173" t="s">
        <v>66</v>
      </c>
      <c r="H120" s="174"/>
      <c r="I120" s="174"/>
      <c r="J120" s="174"/>
      <c r="K120" s="174"/>
      <c r="L120" s="174"/>
      <c r="M120" s="174"/>
      <c r="N120" s="174"/>
      <c r="O120" s="174"/>
      <c r="P120" s="175"/>
      <c r="Q120" s="49"/>
      <c r="R120" s="42"/>
    </row>
    <row r="121" spans="1:18" ht="12.75">
      <c r="A121" s="18"/>
      <c r="B121" s="3"/>
      <c r="C121" s="4"/>
      <c r="D121" s="11"/>
      <c r="E121" s="82"/>
      <c r="F121" s="82"/>
      <c r="G121" s="82"/>
      <c r="H121" s="82"/>
      <c r="I121" s="83"/>
      <c r="J121" s="73"/>
      <c r="K121" s="73"/>
      <c r="L121" s="73"/>
      <c r="M121" s="74"/>
      <c r="N121" s="75"/>
      <c r="O121" s="73"/>
      <c r="P121" s="73"/>
      <c r="Q121" s="73"/>
      <c r="R121" s="58"/>
    </row>
    <row r="122" spans="1:18" ht="12.75">
      <c r="A122" s="18"/>
      <c r="B122" s="3"/>
      <c r="C122" s="4"/>
      <c r="D122" s="11"/>
      <c r="E122" s="70">
        <v>0.03</v>
      </c>
      <c r="F122" s="70">
        <v>0.24</v>
      </c>
      <c r="G122" s="70">
        <v>0.49</v>
      </c>
      <c r="H122" s="70">
        <v>1.44</v>
      </c>
      <c r="I122" s="71">
        <v>0.21</v>
      </c>
      <c r="J122" s="70">
        <v>2</v>
      </c>
      <c r="K122" s="70">
        <v>0.23</v>
      </c>
      <c r="L122" s="70">
        <v>1.57</v>
      </c>
      <c r="M122" s="70">
        <v>6.21</v>
      </c>
      <c r="N122" s="70">
        <v>0.22</v>
      </c>
      <c r="O122" s="70">
        <v>0.97</v>
      </c>
      <c r="P122" s="70">
        <v>1.2</v>
      </c>
      <c r="Q122" s="72">
        <v>8.6</v>
      </c>
      <c r="R122" s="1"/>
    </row>
    <row r="123" spans="1:18" ht="12.75">
      <c r="A123" s="18">
        <v>70</v>
      </c>
      <c r="B123" s="102" t="s">
        <v>18</v>
      </c>
      <c r="C123" s="103">
        <v>1</v>
      </c>
      <c r="D123" s="11">
        <v>110.3</v>
      </c>
      <c r="E123" s="42">
        <f>D123*E$122</f>
        <v>3.3089999999999997</v>
      </c>
      <c r="F123" s="28">
        <v>0</v>
      </c>
      <c r="G123" s="28">
        <v>0</v>
      </c>
      <c r="H123" s="39">
        <v>0</v>
      </c>
      <c r="I123" s="42">
        <f>D123*I$122</f>
        <v>23.163</v>
      </c>
      <c r="J123" s="42">
        <f>D123*J$122</f>
        <v>220.6</v>
      </c>
      <c r="K123" s="42">
        <f>D123*K$122</f>
        <v>25.369</v>
      </c>
      <c r="L123" s="42">
        <f>D123*L$122</f>
        <v>173.171</v>
      </c>
      <c r="M123" s="113">
        <f>SUM(E123:L123)</f>
        <v>445.612</v>
      </c>
      <c r="N123" s="50">
        <v>0</v>
      </c>
      <c r="O123" s="42">
        <f>D123*O$122</f>
        <v>106.991</v>
      </c>
      <c r="P123" s="42">
        <f>D123*P$122</f>
        <v>132.35999999999999</v>
      </c>
      <c r="Q123" s="44">
        <f>D123*Q$122</f>
        <v>948.5799999999999</v>
      </c>
      <c r="R123" s="58">
        <f>(D123*0.24)+(D123*0.49)+(D123*1.44)+(D123*0.22)</f>
        <v>263.617</v>
      </c>
    </row>
    <row r="124" spans="1:18" ht="12.75">
      <c r="A124" s="18">
        <f>A123+1</f>
        <v>71</v>
      </c>
      <c r="B124" s="102" t="s">
        <v>18</v>
      </c>
      <c r="C124" s="103">
        <v>2</v>
      </c>
      <c r="D124" s="11">
        <v>86.4</v>
      </c>
      <c r="E124" s="42">
        <f>D124*E$122</f>
        <v>2.592</v>
      </c>
      <c r="F124" s="28">
        <v>0</v>
      </c>
      <c r="G124" s="28">
        <v>0</v>
      </c>
      <c r="H124" s="39">
        <v>0</v>
      </c>
      <c r="I124" s="42">
        <f>D124*I$122</f>
        <v>18.144000000000002</v>
      </c>
      <c r="J124" s="42">
        <f>D124*J$122</f>
        <v>172.8</v>
      </c>
      <c r="K124" s="42">
        <f>D124*K$122</f>
        <v>19.872000000000003</v>
      </c>
      <c r="L124" s="42">
        <f>D124*L$122</f>
        <v>135.64800000000002</v>
      </c>
      <c r="M124" s="113">
        <f>SUM(E124:L124)</f>
        <v>349.05600000000004</v>
      </c>
      <c r="N124" s="50">
        <v>0</v>
      </c>
      <c r="O124" s="42">
        <f>D124*O$122</f>
        <v>83.808</v>
      </c>
      <c r="P124" s="42">
        <f>D124*P$122</f>
        <v>103.68</v>
      </c>
      <c r="Q124" s="44">
        <f>D124*Q$122</f>
        <v>743.04</v>
      </c>
      <c r="R124" s="58">
        <f>(D124*0.24)+(D124*0.49)+(D124*1.44)+(D124*0.22)</f>
        <v>206.496</v>
      </c>
    </row>
    <row r="125" spans="1:18" ht="12.75">
      <c r="A125" s="18">
        <f>A124+1</f>
        <v>72</v>
      </c>
      <c r="B125" s="102" t="s">
        <v>18</v>
      </c>
      <c r="C125" s="103">
        <v>3</v>
      </c>
      <c r="D125" s="11">
        <v>48</v>
      </c>
      <c r="E125" s="42">
        <f>D125*E$122</f>
        <v>1.44</v>
      </c>
      <c r="F125" s="28">
        <v>0</v>
      </c>
      <c r="G125" s="28">
        <v>0</v>
      </c>
      <c r="H125" s="39">
        <v>0</v>
      </c>
      <c r="I125" s="42">
        <f>D125*I$122</f>
        <v>10.08</v>
      </c>
      <c r="J125" s="42">
        <f>D125*J$122</f>
        <v>96</v>
      </c>
      <c r="K125" s="42">
        <f>D125*K$122</f>
        <v>11.040000000000001</v>
      </c>
      <c r="L125" s="42">
        <f>D125*L$122</f>
        <v>75.36</v>
      </c>
      <c r="M125" s="113">
        <f>SUM(E125:L125)</f>
        <v>193.92000000000002</v>
      </c>
      <c r="N125" s="50">
        <v>0</v>
      </c>
      <c r="O125" s="42">
        <f>D125*O$122</f>
        <v>46.56</v>
      </c>
      <c r="P125" s="42">
        <f>D125*P$122</f>
        <v>57.599999999999994</v>
      </c>
      <c r="Q125" s="44">
        <f>D125*Q$122</f>
        <v>412.79999999999995</v>
      </c>
      <c r="R125" s="58">
        <f>(D125*0.24)+(D125*0.49)+(D125*1.44)+(D125*0.22)</f>
        <v>114.72</v>
      </c>
    </row>
    <row r="126" spans="1:18" ht="12.75">
      <c r="A126" s="18">
        <f>A125+1</f>
        <v>73</v>
      </c>
      <c r="B126" s="100" t="s">
        <v>22</v>
      </c>
      <c r="C126" s="101">
        <v>5</v>
      </c>
      <c r="D126" s="11">
        <v>94.8</v>
      </c>
      <c r="E126" s="42">
        <f>D126*E$122</f>
        <v>2.844</v>
      </c>
      <c r="F126" s="40">
        <f>D126*F122</f>
        <v>22.752</v>
      </c>
      <c r="G126" s="28">
        <v>0</v>
      </c>
      <c r="H126" s="39">
        <v>0</v>
      </c>
      <c r="I126" s="42">
        <f>D126*I$122</f>
        <v>19.907999999999998</v>
      </c>
      <c r="J126" s="42">
        <f>D126*J$122</f>
        <v>189.6</v>
      </c>
      <c r="K126" s="42">
        <f>D126*K$122</f>
        <v>21.804000000000002</v>
      </c>
      <c r="L126" s="42">
        <f>D126*L$122</f>
        <v>148.836</v>
      </c>
      <c r="M126" s="113">
        <f>SUM(E126:L126)</f>
        <v>405.744</v>
      </c>
      <c r="N126" s="50">
        <v>0</v>
      </c>
      <c r="O126" s="42">
        <f>D126*O$122</f>
        <v>91.95599999999999</v>
      </c>
      <c r="P126" s="42">
        <f>D126*P$122</f>
        <v>113.75999999999999</v>
      </c>
      <c r="Q126" s="44">
        <f>D126*Q$122</f>
        <v>815.28</v>
      </c>
      <c r="R126" s="58">
        <f>(D126*0.49)+(D126*1.44)+(D126*0.22)</f>
        <v>203.82</v>
      </c>
    </row>
    <row r="127" spans="1:18" ht="12.75">
      <c r="A127" s="18">
        <f>A126+1</f>
        <v>74</v>
      </c>
      <c r="B127" s="100" t="s">
        <v>22</v>
      </c>
      <c r="C127" s="101">
        <v>56</v>
      </c>
      <c r="D127" s="11">
        <v>153.4</v>
      </c>
      <c r="E127" s="42">
        <f>D127*E$122</f>
        <v>4.602</v>
      </c>
      <c r="F127" s="40">
        <f>D127*F122</f>
        <v>36.816</v>
      </c>
      <c r="G127" s="28">
        <v>0</v>
      </c>
      <c r="H127" s="39">
        <v>0</v>
      </c>
      <c r="I127" s="42">
        <f>D127*I$122</f>
        <v>32.214</v>
      </c>
      <c r="J127" s="42">
        <f>D127*J$122</f>
        <v>306.8</v>
      </c>
      <c r="K127" s="42">
        <f>D127*K$122</f>
        <v>35.282000000000004</v>
      </c>
      <c r="L127" s="42">
        <f>D127*L$122</f>
        <v>240.83800000000002</v>
      </c>
      <c r="M127" s="113">
        <f>SUM(E127:L127)</f>
        <v>656.552</v>
      </c>
      <c r="N127" s="50">
        <v>0</v>
      </c>
      <c r="O127" s="42">
        <f>D127*O$122</f>
        <v>148.798</v>
      </c>
      <c r="P127" s="42">
        <f>D127*P$122</f>
        <v>184.08</v>
      </c>
      <c r="Q127" s="44">
        <f>D127*Q$122</f>
        <v>1319.24</v>
      </c>
      <c r="R127" s="58">
        <f>(D127*0.49)+(D127*1.44)+(D127*0.22)</f>
        <v>329.81</v>
      </c>
    </row>
    <row r="128" spans="1:18" ht="12.75">
      <c r="A128" s="18"/>
      <c r="B128" s="2"/>
      <c r="C128" s="8"/>
      <c r="D128" s="11"/>
      <c r="E128" s="42"/>
      <c r="F128" s="19"/>
      <c r="G128" s="28"/>
      <c r="H128" s="28"/>
      <c r="I128" s="19"/>
      <c r="J128" s="19"/>
      <c r="K128" s="19"/>
      <c r="L128" s="19"/>
      <c r="M128" s="44"/>
      <c r="N128" s="19"/>
      <c r="O128" s="19"/>
      <c r="P128" s="42"/>
      <c r="Q128" s="19"/>
      <c r="R128" s="1"/>
    </row>
    <row r="129" spans="1:18" ht="12.75">
      <c r="A129" s="18"/>
      <c r="B129" s="2" t="s">
        <v>41</v>
      </c>
      <c r="C129" s="8"/>
      <c r="D129" s="84">
        <f>SUM(D123:D128)</f>
        <v>492.9</v>
      </c>
      <c r="E129" s="85">
        <f>SUM(E123:E127)</f>
        <v>14.786999999999999</v>
      </c>
      <c r="F129" s="15">
        <f>SUM(F123:F127)</f>
        <v>59.568</v>
      </c>
      <c r="G129" s="15">
        <f>SUM(G123:G127)</f>
        <v>0</v>
      </c>
      <c r="H129" s="86">
        <f>SUM(H123:H127)</f>
        <v>0</v>
      </c>
      <c r="I129" s="86">
        <f>SUM(I123:I127)</f>
        <v>103.509</v>
      </c>
      <c r="J129" s="15">
        <f aca="true" t="shared" si="35" ref="J129:O129">SUM(J123:J127)</f>
        <v>985.8</v>
      </c>
      <c r="K129" s="15">
        <f t="shared" si="35"/>
        <v>113.36700000000002</v>
      </c>
      <c r="L129" s="85">
        <f t="shared" si="35"/>
        <v>773.8530000000001</v>
      </c>
      <c r="M129" s="84">
        <f t="shared" si="35"/>
        <v>2050.8840000000005</v>
      </c>
      <c r="N129" s="15">
        <f t="shared" si="35"/>
        <v>0</v>
      </c>
      <c r="O129" s="15">
        <f t="shared" si="35"/>
        <v>478.113</v>
      </c>
      <c r="P129" s="85">
        <f>SUM(P123:P128)</f>
        <v>591.48</v>
      </c>
      <c r="Q129" s="44">
        <f>SUM(Q123:Q128)-R129</f>
        <v>3120.477</v>
      </c>
      <c r="R129" s="44">
        <f>SUM(R123:R128)</f>
        <v>1118.463</v>
      </c>
    </row>
    <row r="130" spans="1:18" ht="12.75">
      <c r="A130" s="18"/>
      <c r="B130" s="2"/>
      <c r="C130" s="8"/>
      <c r="D130" s="11"/>
      <c r="E130" s="35"/>
      <c r="F130" s="35"/>
      <c r="G130" s="35"/>
      <c r="H130" s="35"/>
      <c r="I130" s="36"/>
      <c r="J130" s="19"/>
      <c r="K130" s="19"/>
      <c r="L130" s="19"/>
      <c r="M130" s="45">
        <f>SUM(E129+F129+G129+H129+I129+J129+K129+L129)</f>
        <v>2050.884</v>
      </c>
      <c r="N130" s="19"/>
      <c r="O130" s="19"/>
      <c r="P130" s="34"/>
      <c r="Q130" s="46">
        <f>M129+N129+O129+P129</f>
        <v>3120.4770000000003</v>
      </c>
      <c r="R130" s="1"/>
    </row>
    <row r="131" spans="1:18" ht="12.75">
      <c r="A131" s="18"/>
      <c r="B131" s="2"/>
      <c r="C131" s="8"/>
      <c r="D131" s="11"/>
      <c r="E131" s="35"/>
      <c r="F131" s="35"/>
      <c r="G131" s="35"/>
      <c r="H131" s="35"/>
      <c r="I131" s="36"/>
      <c r="J131" s="19"/>
      <c r="K131" s="19"/>
      <c r="L131" s="19"/>
      <c r="M131" s="43"/>
      <c r="N131" s="37"/>
      <c r="O131" s="37"/>
      <c r="P131" s="57"/>
      <c r="Q131" s="49"/>
      <c r="R131" s="58"/>
    </row>
    <row r="132" spans="1:18" ht="12.75">
      <c r="A132" s="18"/>
      <c r="B132" s="2"/>
      <c r="C132" s="8"/>
      <c r="D132" s="11" t="s">
        <v>79</v>
      </c>
      <c r="E132" s="42" t="s">
        <v>75</v>
      </c>
      <c r="F132" s="42" t="s">
        <v>68</v>
      </c>
      <c r="G132" s="42" t="s">
        <v>69</v>
      </c>
      <c r="H132" s="49" t="s">
        <v>70</v>
      </c>
      <c r="I132" s="42" t="s">
        <v>71</v>
      </c>
      <c r="J132" s="42" t="s">
        <v>38</v>
      </c>
      <c r="K132" s="19" t="s">
        <v>72</v>
      </c>
      <c r="L132" s="42" t="s">
        <v>73</v>
      </c>
      <c r="M132" s="44" t="s">
        <v>77</v>
      </c>
      <c r="N132" s="19" t="s">
        <v>42</v>
      </c>
      <c r="O132" s="42" t="s">
        <v>43</v>
      </c>
      <c r="P132" s="42" t="s">
        <v>74</v>
      </c>
      <c r="Q132" s="42" t="s">
        <v>76</v>
      </c>
      <c r="R132" s="58"/>
    </row>
    <row r="133" spans="1:18" ht="12.75">
      <c r="A133" s="23">
        <v>1</v>
      </c>
      <c r="B133" s="5">
        <v>2</v>
      </c>
      <c r="C133" s="6">
        <v>3</v>
      </c>
      <c r="D133" s="54">
        <v>4</v>
      </c>
      <c r="E133" s="59">
        <v>5</v>
      </c>
      <c r="F133" s="59">
        <v>6</v>
      </c>
      <c r="G133" s="59">
        <v>7</v>
      </c>
      <c r="H133" s="59">
        <v>8</v>
      </c>
      <c r="I133" s="59">
        <v>9</v>
      </c>
      <c r="J133" s="59">
        <v>10</v>
      </c>
      <c r="K133" s="59">
        <v>11</v>
      </c>
      <c r="L133" s="59">
        <v>12</v>
      </c>
      <c r="M133" s="43">
        <v>13</v>
      </c>
      <c r="N133" s="60">
        <v>14</v>
      </c>
      <c r="O133" s="60">
        <v>15</v>
      </c>
      <c r="P133" s="61">
        <v>16</v>
      </c>
      <c r="Q133" s="62">
        <v>17</v>
      </c>
      <c r="R133" s="58"/>
    </row>
    <row r="134" spans="1:18" ht="12.75">
      <c r="A134" s="18"/>
      <c r="B134" s="2"/>
      <c r="C134" s="8"/>
      <c r="D134" s="11"/>
      <c r="E134" s="190" t="s">
        <v>81</v>
      </c>
      <c r="F134" s="191"/>
      <c r="G134" s="191"/>
      <c r="H134" s="191"/>
      <c r="I134" s="191"/>
      <c r="J134" s="192"/>
      <c r="K134" s="192"/>
      <c r="L134" s="193"/>
      <c r="M134" s="38"/>
      <c r="N134" s="19"/>
      <c r="O134" s="19"/>
      <c r="P134" s="19"/>
      <c r="Q134" s="19"/>
      <c r="R134" s="58"/>
    </row>
    <row r="135" spans="1:18" ht="12.75">
      <c r="A135" s="18"/>
      <c r="B135" s="2"/>
      <c r="C135" s="8"/>
      <c r="D135" s="11"/>
      <c r="E135" s="91"/>
      <c r="F135" s="91"/>
      <c r="G135" s="91"/>
      <c r="H135" s="91"/>
      <c r="I135" s="92"/>
      <c r="J135" s="93"/>
      <c r="K135" s="93"/>
      <c r="L135" s="93"/>
      <c r="M135" s="94"/>
      <c r="N135" s="93"/>
      <c r="O135" s="93"/>
      <c r="P135" s="93"/>
      <c r="Q135" s="19"/>
      <c r="R135" s="58"/>
    </row>
    <row r="136" spans="1:18" ht="12.75">
      <c r="A136" s="18"/>
      <c r="B136" s="2"/>
      <c r="C136" s="8"/>
      <c r="D136" s="11"/>
      <c r="E136" s="70">
        <v>0.03</v>
      </c>
      <c r="F136" s="70">
        <v>0.24</v>
      </c>
      <c r="G136" s="70">
        <v>0.49</v>
      </c>
      <c r="H136" s="70">
        <v>1.44</v>
      </c>
      <c r="I136" s="71">
        <v>0.21</v>
      </c>
      <c r="J136" s="70">
        <v>2</v>
      </c>
      <c r="K136" s="70">
        <v>0.23</v>
      </c>
      <c r="L136" s="70">
        <v>0.67</v>
      </c>
      <c r="M136" s="70">
        <v>5.31</v>
      </c>
      <c r="N136" s="70">
        <v>0.22</v>
      </c>
      <c r="O136" s="70">
        <v>0.97</v>
      </c>
      <c r="P136" s="70">
        <v>1.2</v>
      </c>
      <c r="Q136" s="72">
        <v>7.7</v>
      </c>
      <c r="R136" s="1"/>
    </row>
    <row r="137" spans="1:18" ht="12.75">
      <c r="A137" s="18">
        <v>75</v>
      </c>
      <c r="B137" s="100" t="s">
        <v>5</v>
      </c>
      <c r="C137" s="101" t="s">
        <v>60</v>
      </c>
      <c r="D137" s="11">
        <v>189.8</v>
      </c>
      <c r="E137" s="106">
        <f>D137*$E136</f>
        <v>5.694</v>
      </c>
      <c r="F137" s="106">
        <f aca="true" t="shared" si="36" ref="F137:L137">$D137*F136</f>
        <v>45.552</v>
      </c>
      <c r="G137" s="106">
        <f t="shared" si="36"/>
        <v>93.00200000000001</v>
      </c>
      <c r="H137" s="106">
        <f t="shared" si="36"/>
        <v>273.312</v>
      </c>
      <c r="I137" s="106">
        <f t="shared" si="36"/>
        <v>39.858000000000004</v>
      </c>
      <c r="J137" s="106">
        <f t="shared" si="36"/>
        <v>379.6</v>
      </c>
      <c r="K137" s="106">
        <f t="shared" si="36"/>
        <v>43.654</v>
      </c>
      <c r="L137" s="106">
        <f t="shared" si="36"/>
        <v>127.16600000000001</v>
      </c>
      <c r="M137" s="113">
        <f>SUM(E137:L137)</f>
        <v>1007.8380000000001</v>
      </c>
      <c r="N137" s="114">
        <v>0</v>
      </c>
      <c r="O137" s="115">
        <f>D137*O$136</f>
        <v>184.106</v>
      </c>
      <c r="P137" s="106">
        <f>D137*P$136</f>
        <v>227.76000000000002</v>
      </c>
      <c r="Q137" s="113">
        <f>D137*Q$136</f>
        <v>1461.46</v>
      </c>
      <c r="R137" s="58">
        <f>(D137*0.22)</f>
        <v>41.756</v>
      </c>
    </row>
    <row r="138" spans="1:18" ht="12.75">
      <c r="A138" s="18">
        <f>A137+1</f>
        <v>76</v>
      </c>
      <c r="B138" s="100" t="s">
        <v>5</v>
      </c>
      <c r="C138" s="101" t="s">
        <v>61</v>
      </c>
      <c r="D138" s="11">
        <v>345</v>
      </c>
      <c r="E138" s="106">
        <f>D138*E136</f>
        <v>10.35</v>
      </c>
      <c r="F138" s="106">
        <f>D138*F$136</f>
        <v>82.8</v>
      </c>
      <c r="G138" s="106">
        <f>D138*G$136</f>
        <v>169.04999999999998</v>
      </c>
      <c r="H138" s="116">
        <f>D138*H$136</f>
        <v>496.79999999999995</v>
      </c>
      <c r="I138" s="106">
        <f>D138*I$136</f>
        <v>72.45</v>
      </c>
      <c r="J138" s="106">
        <f>D138*J$136</f>
        <v>690</v>
      </c>
      <c r="K138" s="117">
        <f>D138*K$136</f>
        <v>79.35000000000001</v>
      </c>
      <c r="L138" s="106">
        <f>D138*L$136</f>
        <v>231.15</v>
      </c>
      <c r="M138" s="113">
        <f>SUM(E138:L138)</f>
        <v>1831.95</v>
      </c>
      <c r="N138" s="114">
        <v>0</v>
      </c>
      <c r="O138" s="115">
        <f>D138*O$136</f>
        <v>334.65</v>
      </c>
      <c r="P138" s="106">
        <f>D138*P$136</f>
        <v>414</v>
      </c>
      <c r="Q138" s="113">
        <f>D138*Q$136</f>
        <v>2656.5</v>
      </c>
      <c r="R138" s="58">
        <f>(D138*0.22)</f>
        <v>75.9</v>
      </c>
    </row>
    <row r="139" spans="1:18" ht="12.75">
      <c r="A139" s="18">
        <f>A138+1</f>
        <v>77</v>
      </c>
      <c r="B139" s="100" t="s">
        <v>6</v>
      </c>
      <c r="C139" s="101">
        <v>19</v>
      </c>
      <c r="D139" s="11">
        <v>348.4</v>
      </c>
      <c r="E139" s="106">
        <f>D139*E136</f>
        <v>10.451999999999998</v>
      </c>
      <c r="F139" s="106">
        <f>D139*F$136</f>
        <v>83.61599999999999</v>
      </c>
      <c r="G139" s="106">
        <f>D139*G$136</f>
        <v>170.71599999999998</v>
      </c>
      <c r="H139" s="116">
        <f>D139*H$136</f>
        <v>501.69599999999997</v>
      </c>
      <c r="I139" s="106">
        <f>D139*I$136</f>
        <v>73.16399999999999</v>
      </c>
      <c r="J139" s="106">
        <f>D139*J$136</f>
        <v>696.8</v>
      </c>
      <c r="K139" s="117">
        <f>D139*K$136</f>
        <v>80.132</v>
      </c>
      <c r="L139" s="106">
        <f>D139*L$136</f>
        <v>233.428</v>
      </c>
      <c r="M139" s="113">
        <f>SUM(E139:L139)</f>
        <v>1850.004</v>
      </c>
      <c r="N139" s="114">
        <v>0</v>
      </c>
      <c r="O139" s="115">
        <f>D139*O$136</f>
        <v>337.948</v>
      </c>
      <c r="P139" s="106">
        <f>D139*P$136</f>
        <v>418.08</v>
      </c>
      <c r="Q139" s="113">
        <f>D139*Q$136</f>
        <v>2682.68</v>
      </c>
      <c r="R139" s="58">
        <f>(D139*0.22)</f>
        <v>76.648</v>
      </c>
    </row>
    <row r="140" spans="1:18" ht="12.75">
      <c r="A140" s="18"/>
      <c r="B140" s="21"/>
      <c r="C140" s="22"/>
      <c r="D140" s="13"/>
      <c r="E140" s="19"/>
      <c r="F140" s="19"/>
      <c r="G140" s="19"/>
      <c r="H140" s="19"/>
      <c r="I140" s="19"/>
      <c r="J140" s="19"/>
      <c r="K140" s="19"/>
      <c r="L140" s="19"/>
      <c r="M140" s="20"/>
      <c r="N140" s="28"/>
      <c r="O140" s="95"/>
      <c r="P140" s="19"/>
      <c r="Q140" s="20"/>
      <c r="R140" s="1"/>
    </row>
    <row r="141" spans="1:18" ht="12.75">
      <c r="A141" s="18"/>
      <c r="B141" s="88" t="s">
        <v>41</v>
      </c>
      <c r="C141" s="22"/>
      <c r="D141" s="87">
        <f>SUM(D137:D140)</f>
        <v>883.1999999999999</v>
      </c>
      <c r="E141" s="112">
        <f>SUM(E137:E139)</f>
        <v>26.496</v>
      </c>
      <c r="F141" s="112">
        <f aca="true" t="shared" si="37" ref="F141:L141">SUM(F137:F139)</f>
        <v>211.968</v>
      </c>
      <c r="G141" s="112">
        <f t="shared" si="37"/>
        <v>432.76800000000003</v>
      </c>
      <c r="H141" s="112">
        <f t="shared" si="37"/>
        <v>1271.808</v>
      </c>
      <c r="I141" s="112">
        <f t="shared" si="37"/>
        <v>185.47199999999998</v>
      </c>
      <c r="J141" s="112">
        <f t="shared" si="37"/>
        <v>1766.3999999999999</v>
      </c>
      <c r="K141" s="112">
        <f t="shared" si="37"/>
        <v>203.13600000000002</v>
      </c>
      <c r="L141" s="112">
        <f t="shared" si="37"/>
        <v>591.744</v>
      </c>
      <c r="M141" s="112">
        <f>SUM(M137:M139)</f>
        <v>4689.7919999999995</v>
      </c>
      <c r="N141" s="112">
        <f>SUM(N137:N139)</f>
        <v>0</v>
      </c>
      <c r="O141" s="104">
        <f>SUM(O137:O139)</f>
        <v>856.704</v>
      </c>
      <c r="P141" s="105">
        <f>SUM(P137:P140)</f>
        <v>1059.84</v>
      </c>
      <c r="Q141" s="112">
        <f>SUM(Q137:Q139)-R141</f>
        <v>6606.335999999999</v>
      </c>
      <c r="R141" s="112">
        <f>SUM(R137:R139)</f>
        <v>194.304</v>
      </c>
    </row>
    <row r="142" spans="1:18" ht="12.75">
      <c r="A142" s="18"/>
      <c r="B142" s="21"/>
      <c r="C142" s="22"/>
      <c r="D142" s="42"/>
      <c r="E142" s="42"/>
      <c r="F142" s="42"/>
      <c r="G142" s="42"/>
      <c r="H142" s="42"/>
      <c r="I142" s="42"/>
      <c r="J142" s="42"/>
      <c r="K142" s="42"/>
      <c r="L142" s="42"/>
      <c r="M142" s="45">
        <f>SUM(E141+F141+G141+H141+I141+J141+K141+L141)</f>
        <v>4689.7919999999995</v>
      </c>
      <c r="N142" s="42"/>
      <c r="O142" s="42"/>
      <c r="P142" s="42"/>
      <c r="Q142" s="118">
        <f>M141+N141+O141+P141</f>
        <v>6606.335999999999</v>
      </c>
      <c r="R142" s="1"/>
    </row>
    <row r="143" spans="1:18" ht="12.75">
      <c r="A143" s="18"/>
      <c r="B143" s="26" t="s">
        <v>78</v>
      </c>
      <c r="C143" s="27"/>
      <c r="D143" s="120">
        <f aca="true" t="shared" si="38" ref="D143:R143">D64+D105+D116+D129+D141</f>
        <v>91369.38999999998</v>
      </c>
      <c r="E143" s="119">
        <f t="shared" si="38"/>
        <v>2719.1516999999994</v>
      </c>
      <c r="F143" s="119">
        <f t="shared" si="38"/>
        <v>21806.3256</v>
      </c>
      <c r="G143" s="119">
        <f t="shared" si="38"/>
        <v>43650.6161</v>
      </c>
      <c r="H143" s="119">
        <f t="shared" si="38"/>
        <v>128883.8736</v>
      </c>
      <c r="I143" s="119">
        <f t="shared" si="38"/>
        <v>19089.711899999995</v>
      </c>
      <c r="J143" s="119">
        <f t="shared" si="38"/>
        <v>182738.77999999997</v>
      </c>
      <c r="K143" s="119">
        <f t="shared" si="38"/>
        <v>21014.959700000003</v>
      </c>
      <c r="L143" s="119">
        <f t="shared" si="38"/>
        <v>280301.9971</v>
      </c>
      <c r="M143" s="119">
        <f t="shared" si="38"/>
        <v>700205.4156999999</v>
      </c>
      <c r="N143" s="119">
        <f t="shared" si="38"/>
        <v>18675.445800000005</v>
      </c>
      <c r="O143" s="119">
        <f t="shared" si="38"/>
        <v>88628.3083</v>
      </c>
      <c r="P143" s="119">
        <f t="shared" si="38"/>
        <v>109643.26800000001</v>
      </c>
      <c r="Q143" s="119">
        <f>Q64+Q105+Q116+Q129+Q141</f>
        <v>917152.4377999998</v>
      </c>
      <c r="R143" s="119">
        <f t="shared" si="38"/>
        <v>5476.371</v>
      </c>
    </row>
    <row r="144" spans="1:18" ht="12.75">
      <c r="A144" s="18"/>
      <c r="B144" s="21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45">
        <f>SUM(E143+F143+G143+H143+I143+J143+K143+L143)</f>
        <v>700205.4157</v>
      </c>
      <c r="N144" s="19"/>
      <c r="O144" s="137"/>
      <c r="P144" s="137"/>
      <c r="Q144" s="138">
        <f>Q141+Q129+Q116+Q105+Q64</f>
        <v>917152.4378</v>
      </c>
      <c r="R144" s="139"/>
    </row>
    <row r="145" spans="1:18" ht="12.75">
      <c r="A145" s="69"/>
      <c r="B145" s="24"/>
      <c r="C145" s="24" t="s">
        <v>83</v>
      </c>
      <c r="D145" s="30"/>
      <c r="E145" s="31"/>
      <c r="F145" s="31"/>
      <c r="G145" s="31"/>
      <c r="H145" s="31"/>
      <c r="I145" s="31"/>
      <c r="J145" s="31"/>
      <c r="K145" s="31"/>
      <c r="L145" s="31"/>
      <c r="M145" s="32"/>
      <c r="N145" s="31"/>
      <c r="O145" s="107"/>
      <c r="P145" s="107"/>
      <c r="Q145" s="67"/>
      <c r="R145" s="140"/>
    </row>
    <row r="146" spans="1:18" ht="12.75">
      <c r="A146" s="69"/>
      <c r="B146" s="24"/>
      <c r="C146" s="24" t="s">
        <v>67</v>
      </c>
      <c r="D146" s="24"/>
      <c r="E146" s="24"/>
      <c r="F146" s="24"/>
      <c r="G146" s="24"/>
      <c r="H146" s="24"/>
      <c r="I146" s="24"/>
      <c r="J146" s="24"/>
      <c r="K146" s="24" t="s">
        <v>63</v>
      </c>
      <c r="L146" s="24"/>
      <c r="M146" s="24"/>
      <c r="N146" s="24"/>
      <c r="O146" s="66"/>
      <c r="P146" s="66"/>
      <c r="Q146" s="68"/>
      <c r="R146" s="140"/>
    </row>
    <row r="147" spans="1:18" ht="12.75">
      <c r="A147" s="69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O147" s="108"/>
      <c r="P147" s="108"/>
      <c r="Q147" s="108"/>
      <c r="R147" s="140"/>
    </row>
  </sheetData>
  <sheetProtection/>
  <mergeCells count="45">
    <mergeCell ref="A4:P4"/>
    <mergeCell ref="K5:P5"/>
    <mergeCell ref="A7:A8"/>
    <mergeCell ref="B7:B8"/>
    <mergeCell ref="C7:C8"/>
    <mergeCell ref="D7:D8"/>
    <mergeCell ref="E7:E8"/>
    <mergeCell ref="F7:F8"/>
    <mergeCell ref="G7:G8"/>
    <mergeCell ref="H7:H8"/>
    <mergeCell ref="F37:F38"/>
    <mergeCell ref="G37:G38"/>
    <mergeCell ref="M7:M8"/>
    <mergeCell ref="I7:I8"/>
    <mergeCell ref="J7:J8"/>
    <mergeCell ref="K7:K8"/>
    <mergeCell ref="L7:L8"/>
    <mergeCell ref="J37:J38"/>
    <mergeCell ref="K37:K38"/>
    <mergeCell ref="R7:R8"/>
    <mergeCell ref="G11:O11"/>
    <mergeCell ref="N7:N8"/>
    <mergeCell ref="O7:O8"/>
    <mergeCell ref="P7:P8"/>
    <mergeCell ref="A37:A38"/>
    <mergeCell ref="B37:B38"/>
    <mergeCell ref="C37:C38"/>
    <mergeCell ref="D37:D38"/>
    <mergeCell ref="E37:E38"/>
    <mergeCell ref="M37:M38"/>
    <mergeCell ref="N37:N38"/>
    <mergeCell ref="O37:O38"/>
    <mergeCell ref="H37:H38"/>
    <mergeCell ref="I37:I38"/>
    <mergeCell ref="Q7:Q8"/>
    <mergeCell ref="E134:L134"/>
    <mergeCell ref="I75:Q75"/>
    <mergeCell ref="G112:P112"/>
    <mergeCell ref="R117:R118"/>
    <mergeCell ref="G120:P120"/>
    <mergeCell ref="P37:P38"/>
    <mergeCell ref="Q37:Q38"/>
    <mergeCell ref="R37:R38"/>
    <mergeCell ref="G41:O41"/>
    <mergeCell ref="L37:L38"/>
  </mergeCells>
  <printOptions/>
  <pageMargins left="0.16" right="0.16" top="0.5" bottom="1.04" header="0.5" footer="1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146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4.28125" style="0" customWidth="1"/>
    <col min="2" max="2" width="13.140625" style="0" customWidth="1"/>
    <col min="3" max="3" width="5.57421875" style="0" customWidth="1"/>
    <col min="5" max="5" width="7.421875" style="0" customWidth="1"/>
    <col min="7" max="7" width="7.28125" style="0" customWidth="1"/>
    <col min="8" max="8" width="7.421875" style="0" customWidth="1"/>
    <col min="9" max="9" width="8.28125" style="0" customWidth="1"/>
    <col min="10" max="10" width="7.57421875" style="0" customWidth="1"/>
    <col min="11" max="11" width="7.8515625" style="0" customWidth="1"/>
    <col min="14" max="14" width="6.7109375" style="0" customWidth="1"/>
    <col min="15" max="15" width="6.140625" style="0" customWidth="1"/>
    <col min="16" max="16" width="7.57421875" style="0" customWidth="1"/>
  </cols>
  <sheetData>
    <row r="4" spans="1:17" ht="35.25" customHeight="1">
      <c r="A4" s="184" t="s">
        <v>87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64"/>
    </row>
    <row r="5" spans="3:17" ht="12.75">
      <c r="C5" s="64"/>
      <c r="D5" s="64"/>
      <c r="E5" s="64"/>
      <c r="F5" s="64"/>
      <c r="G5" s="64"/>
      <c r="H5" s="65"/>
      <c r="I5" s="76"/>
      <c r="J5" s="64"/>
      <c r="K5" s="187" t="s">
        <v>85</v>
      </c>
      <c r="L5" s="187"/>
      <c r="M5" s="187"/>
      <c r="N5" s="187"/>
      <c r="O5" s="187"/>
      <c r="P5" s="187"/>
      <c r="Q5" s="64"/>
    </row>
    <row r="6" spans="3:17" ht="12.75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12.75">
      <c r="A7" s="181" t="s">
        <v>0</v>
      </c>
      <c r="B7" s="182" t="s">
        <v>1</v>
      </c>
      <c r="C7" s="181" t="s">
        <v>2</v>
      </c>
      <c r="D7" s="183" t="s">
        <v>31</v>
      </c>
      <c r="E7" s="176" t="s">
        <v>33</v>
      </c>
      <c r="F7" s="195" t="s">
        <v>34</v>
      </c>
      <c r="G7" s="176" t="s">
        <v>35</v>
      </c>
      <c r="H7" s="196" t="s">
        <v>36</v>
      </c>
      <c r="I7" s="176" t="s">
        <v>37</v>
      </c>
      <c r="J7" s="176" t="s">
        <v>38</v>
      </c>
      <c r="K7" s="176" t="s">
        <v>39</v>
      </c>
      <c r="L7" s="176" t="s">
        <v>40</v>
      </c>
      <c r="M7" s="180" t="s">
        <v>41</v>
      </c>
      <c r="N7" s="176" t="s">
        <v>42</v>
      </c>
      <c r="O7" s="176" t="s">
        <v>43</v>
      </c>
      <c r="P7" s="176" t="s">
        <v>32</v>
      </c>
      <c r="Q7" s="176" t="s">
        <v>44</v>
      </c>
      <c r="R7" s="189" t="s">
        <v>64</v>
      </c>
    </row>
    <row r="8" spans="1:18" ht="50.25" customHeight="1">
      <c r="A8" s="181"/>
      <c r="B8" s="181"/>
      <c r="C8" s="181"/>
      <c r="D8" s="183"/>
      <c r="E8" s="176"/>
      <c r="F8" s="195"/>
      <c r="G8" s="176"/>
      <c r="H8" s="196"/>
      <c r="I8" s="176"/>
      <c r="J8" s="176"/>
      <c r="K8" s="176"/>
      <c r="L8" s="176"/>
      <c r="M8" s="180"/>
      <c r="N8" s="176"/>
      <c r="O8" s="176"/>
      <c r="P8" s="176"/>
      <c r="Q8" s="176"/>
      <c r="R8" s="189"/>
    </row>
    <row r="9" spans="1:18" ht="12.75">
      <c r="A9" s="10">
        <v>1</v>
      </c>
      <c r="B9" s="10">
        <v>2</v>
      </c>
      <c r="C9" s="10">
        <v>3</v>
      </c>
      <c r="D9" s="121">
        <v>4</v>
      </c>
      <c r="E9" s="9">
        <v>5</v>
      </c>
      <c r="F9" s="9">
        <v>6</v>
      </c>
      <c r="G9" s="9">
        <v>7</v>
      </c>
      <c r="H9" s="9">
        <v>8</v>
      </c>
      <c r="I9" s="41">
        <v>9</v>
      </c>
      <c r="J9" s="9">
        <v>10</v>
      </c>
      <c r="K9" s="9">
        <v>11</v>
      </c>
      <c r="L9" s="9">
        <v>12</v>
      </c>
      <c r="M9" s="14">
        <v>13</v>
      </c>
      <c r="N9" s="9">
        <v>14</v>
      </c>
      <c r="O9" s="9">
        <v>15</v>
      </c>
      <c r="P9" s="9">
        <v>16</v>
      </c>
      <c r="Q9" s="9">
        <v>17</v>
      </c>
      <c r="R9" s="127">
        <v>18</v>
      </c>
    </row>
    <row r="10" spans="1:18" ht="12.75">
      <c r="A10" s="16"/>
      <c r="B10" s="16"/>
      <c r="C10" s="16"/>
      <c r="D10" s="17"/>
      <c r="E10" s="70">
        <v>0.03</v>
      </c>
      <c r="F10" s="70">
        <v>0.27</v>
      </c>
      <c r="G10" s="70">
        <v>0.48</v>
      </c>
      <c r="H10" s="70">
        <v>1.79</v>
      </c>
      <c r="I10" s="71">
        <v>0.21</v>
      </c>
      <c r="J10" s="70">
        <v>2</v>
      </c>
      <c r="K10" s="70">
        <v>0.3</v>
      </c>
      <c r="L10" s="70">
        <v>2.85</v>
      </c>
      <c r="M10" s="70">
        <v>7.93</v>
      </c>
      <c r="N10" s="70">
        <v>0.22</v>
      </c>
      <c r="O10" s="70">
        <v>0.97</v>
      </c>
      <c r="P10" s="70">
        <v>1.2</v>
      </c>
      <c r="Q10" s="71">
        <v>10.32</v>
      </c>
      <c r="R10" s="1"/>
    </row>
    <row r="11" spans="1:18" ht="15">
      <c r="A11" s="16"/>
      <c r="B11" s="16"/>
      <c r="C11" s="16"/>
      <c r="D11" s="17"/>
      <c r="E11" s="56"/>
      <c r="F11" s="56"/>
      <c r="G11" s="177" t="s">
        <v>62</v>
      </c>
      <c r="H11" s="178"/>
      <c r="I11" s="178"/>
      <c r="J11" s="178"/>
      <c r="K11" s="178"/>
      <c r="L11" s="178"/>
      <c r="M11" s="178"/>
      <c r="N11" s="178"/>
      <c r="O11" s="179"/>
      <c r="P11" s="47"/>
      <c r="Q11" s="48"/>
      <c r="R11" s="1"/>
    </row>
    <row r="12" spans="1:18" ht="15.75">
      <c r="A12" s="16"/>
      <c r="B12" s="16"/>
      <c r="C12" s="16"/>
      <c r="D12" s="17"/>
      <c r="E12" s="56"/>
      <c r="F12" s="56"/>
      <c r="G12" s="96"/>
      <c r="H12" s="97"/>
      <c r="I12" s="97"/>
      <c r="J12" s="98"/>
      <c r="K12" s="98"/>
      <c r="L12" s="98"/>
      <c r="M12" s="98"/>
      <c r="N12" s="98"/>
      <c r="O12" s="99"/>
      <c r="P12" s="47"/>
      <c r="Q12" s="48"/>
      <c r="R12" s="1"/>
    </row>
    <row r="13" spans="1:18" ht="15.75">
      <c r="A13" s="16"/>
      <c r="B13" s="16"/>
      <c r="C13" s="16"/>
      <c r="D13" s="17"/>
      <c r="E13" s="56"/>
      <c r="F13" s="56"/>
      <c r="G13" s="96"/>
      <c r="H13" s="97"/>
      <c r="I13" s="97"/>
      <c r="J13" s="98"/>
      <c r="K13" s="98"/>
      <c r="L13" s="98"/>
      <c r="M13" s="98"/>
      <c r="N13" s="98"/>
      <c r="O13" s="99"/>
      <c r="P13" s="47"/>
      <c r="Q13" s="48"/>
      <c r="R13" s="1"/>
    </row>
    <row r="14" spans="1:18" ht="12.75">
      <c r="A14" s="16"/>
      <c r="B14" s="16"/>
      <c r="C14" s="16"/>
      <c r="D14" s="17"/>
      <c r="E14" s="29"/>
      <c r="F14" s="29"/>
      <c r="G14" s="29"/>
      <c r="H14" s="29"/>
      <c r="I14" s="29"/>
      <c r="J14" s="7"/>
      <c r="K14" s="7"/>
      <c r="L14" s="7"/>
      <c r="M14" s="7"/>
      <c r="N14" s="7"/>
      <c r="O14" s="7"/>
      <c r="P14" s="7"/>
      <c r="Q14" s="7"/>
      <c r="R14" s="1"/>
    </row>
    <row r="15" spans="1:18" ht="12.75">
      <c r="A15" s="18">
        <v>1</v>
      </c>
      <c r="B15" s="2" t="s">
        <v>7</v>
      </c>
      <c r="C15" s="8">
        <v>3</v>
      </c>
      <c r="D15" s="11">
        <v>3188.74</v>
      </c>
      <c r="E15" s="42">
        <f aca="true" t="shared" si="0" ref="E15:E35">D15*E$10</f>
        <v>95.66219999999998</v>
      </c>
      <c r="F15" s="42">
        <v>657.66</v>
      </c>
      <c r="G15" s="42">
        <f>D15*G$10</f>
        <v>1530.5951999999997</v>
      </c>
      <c r="H15" s="49">
        <v>4535.38</v>
      </c>
      <c r="I15" s="42">
        <f aca="true" t="shared" si="1" ref="I15:I62">D15*I$10</f>
        <v>669.6353999999999</v>
      </c>
      <c r="J15" s="42">
        <f aca="true" t="shared" si="2" ref="J15:J62">D15*J$10</f>
        <v>6377.48</v>
      </c>
      <c r="K15" s="33">
        <v>930.21</v>
      </c>
      <c r="L15" s="42">
        <f>Q15-E15-F15-G15-H15-I15-J15-K15-N15-O15-P15</f>
        <v>10490.085400000002</v>
      </c>
      <c r="M15" s="44">
        <f aca="true" t="shared" si="3" ref="M15:M62">SUM(E15:L15)</f>
        <v>25286.7082</v>
      </c>
      <c r="N15" s="42">
        <f>D15*N$10</f>
        <v>701.5228</v>
      </c>
      <c r="O15" s="42">
        <f>D15*O$10</f>
        <v>3093.0777999999996</v>
      </c>
      <c r="P15" s="42">
        <f aca="true" t="shared" si="4" ref="P15:P62">D15*P$10</f>
        <v>3826.4879999999994</v>
      </c>
      <c r="Q15" s="44">
        <f>(D15*Q$10)-R15</f>
        <v>32907.7968</v>
      </c>
      <c r="R15" s="58">
        <v>0</v>
      </c>
    </row>
    <row r="16" spans="1:18" ht="12.75">
      <c r="A16" s="18">
        <f aca="true" t="shared" si="5" ref="A16:A62">A15+1</f>
        <v>2</v>
      </c>
      <c r="B16" s="2" t="s">
        <v>7</v>
      </c>
      <c r="C16" s="8">
        <v>5</v>
      </c>
      <c r="D16" s="11">
        <v>3393.8</v>
      </c>
      <c r="E16" s="42">
        <f t="shared" si="0"/>
        <v>101.81400000000001</v>
      </c>
      <c r="F16" s="42">
        <v>632.37</v>
      </c>
      <c r="G16" s="42">
        <f aca="true" t="shared" si="6" ref="G16:G62">D16*G$10</f>
        <v>1629.0240000000001</v>
      </c>
      <c r="H16" s="49">
        <v>3451.98</v>
      </c>
      <c r="I16" s="42">
        <f t="shared" si="1"/>
        <v>712.698</v>
      </c>
      <c r="J16" s="42">
        <f t="shared" si="2"/>
        <v>6787.6</v>
      </c>
      <c r="K16" s="33">
        <v>878.89</v>
      </c>
      <c r="L16" s="42">
        <f aca="true" t="shared" si="7" ref="L16:L35">Q16-E16-F16-G16-H16-I16-J16-K16-N16-O16-P16</f>
        <v>12718.458</v>
      </c>
      <c r="M16" s="44">
        <f t="shared" si="3"/>
        <v>26912.834000000003</v>
      </c>
      <c r="N16" s="42">
        <f aca="true" t="shared" si="8" ref="N16:N56">D16*N$10</f>
        <v>746.6360000000001</v>
      </c>
      <c r="O16" s="42">
        <f aca="true" t="shared" si="9" ref="O16:O62">D16*O$10</f>
        <v>3291.986</v>
      </c>
      <c r="P16" s="42">
        <f t="shared" si="4"/>
        <v>4072.56</v>
      </c>
      <c r="Q16" s="44">
        <f aca="true" t="shared" si="10" ref="Q16:Q35">(D16*Q$10)-R16</f>
        <v>35024.016</v>
      </c>
      <c r="R16" s="58">
        <v>0</v>
      </c>
    </row>
    <row r="17" spans="1:18" ht="12.75">
      <c r="A17" s="18">
        <f t="shared" si="5"/>
        <v>3</v>
      </c>
      <c r="B17" s="2" t="s">
        <v>7</v>
      </c>
      <c r="C17" s="8">
        <v>8</v>
      </c>
      <c r="D17" s="11">
        <v>4512.3</v>
      </c>
      <c r="E17" s="42">
        <f t="shared" si="0"/>
        <v>135.369</v>
      </c>
      <c r="F17" s="42">
        <v>910.61</v>
      </c>
      <c r="G17" s="42">
        <f t="shared" si="6"/>
        <v>2165.904</v>
      </c>
      <c r="H17" s="49">
        <v>7417.87</v>
      </c>
      <c r="I17" s="42">
        <f t="shared" si="1"/>
        <v>947.583</v>
      </c>
      <c r="J17" s="42">
        <f t="shared" si="2"/>
        <v>9024.6</v>
      </c>
      <c r="K17" s="33">
        <v>1269.26</v>
      </c>
      <c r="L17" s="42">
        <f t="shared" si="7"/>
        <v>13911.343000000003</v>
      </c>
      <c r="M17" s="44">
        <f t="shared" si="3"/>
        <v>35782.539000000004</v>
      </c>
      <c r="N17" s="42">
        <f t="shared" si="8"/>
        <v>992.706</v>
      </c>
      <c r="O17" s="42">
        <f t="shared" si="9"/>
        <v>4376.9310000000005</v>
      </c>
      <c r="P17" s="42">
        <f t="shared" si="4"/>
        <v>5414.76</v>
      </c>
      <c r="Q17" s="44">
        <f t="shared" si="10"/>
        <v>46566.936</v>
      </c>
      <c r="R17" s="58">
        <v>0</v>
      </c>
    </row>
    <row r="18" spans="1:18" ht="12.75">
      <c r="A18" s="18">
        <f t="shared" si="5"/>
        <v>4</v>
      </c>
      <c r="B18" s="2" t="s">
        <v>7</v>
      </c>
      <c r="C18" s="8">
        <v>9</v>
      </c>
      <c r="D18" s="11">
        <v>4365.7</v>
      </c>
      <c r="E18" s="42">
        <f t="shared" si="0"/>
        <v>130.971</v>
      </c>
      <c r="F18" s="42">
        <v>910.61</v>
      </c>
      <c r="G18" s="42">
        <f t="shared" si="6"/>
        <v>2095.536</v>
      </c>
      <c r="H18" s="49">
        <v>3596.06</v>
      </c>
      <c r="I18" s="42">
        <f t="shared" si="1"/>
        <v>916.7969999999999</v>
      </c>
      <c r="J18" s="42">
        <f t="shared" si="2"/>
        <v>8731.4</v>
      </c>
      <c r="K18" s="33">
        <v>1140.32</v>
      </c>
      <c r="L18" s="42">
        <f t="shared" si="7"/>
        <v>17098.307</v>
      </c>
      <c r="M18" s="44">
        <f t="shared" si="3"/>
        <v>34620.001000000004</v>
      </c>
      <c r="N18" s="42">
        <f t="shared" si="8"/>
        <v>960.454</v>
      </c>
      <c r="O18" s="42">
        <f t="shared" si="9"/>
        <v>4234.728999999999</v>
      </c>
      <c r="P18" s="42">
        <f t="shared" si="4"/>
        <v>5238.839999999999</v>
      </c>
      <c r="Q18" s="44">
        <f t="shared" si="10"/>
        <v>45054.024</v>
      </c>
      <c r="R18" s="58">
        <v>0</v>
      </c>
    </row>
    <row r="19" spans="1:18" ht="12.75">
      <c r="A19" s="18">
        <f t="shared" si="5"/>
        <v>5</v>
      </c>
      <c r="B19" s="2" t="s">
        <v>8</v>
      </c>
      <c r="C19" s="8" t="s">
        <v>45</v>
      </c>
      <c r="D19" s="11">
        <v>589.42</v>
      </c>
      <c r="E19" s="42">
        <f t="shared" si="0"/>
        <v>17.682599999999997</v>
      </c>
      <c r="F19" s="42">
        <v>404.72</v>
      </c>
      <c r="G19" s="42">
        <f t="shared" si="6"/>
        <v>282.92159999999996</v>
      </c>
      <c r="H19" s="49">
        <v>2142.17</v>
      </c>
      <c r="I19" s="42">
        <f t="shared" si="1"/>
        <v>123.77819999999998</v>
      </c>
      <c r="J19" s="42">
        <f t="shared" si="2"/>
        <v>1178.84</v>
      </c>
      <c r="K19" s="33">
        <v>170.9</v>
      </c>
      <c r="L19" s="42">
        <f t="shared" si="7"/>
        <v>353.0881999999991</v>
      </c>
      <c r="M19" s="44">
        <f t="shared" si="3"/>
        <v>4674.100599999999</v>
      </c>
      <c r="N19" s="42">
        <f t="shared" si="8"/>
        <v>129.67239999999998</v>
      </c>
      <c r="O19" s="42">
        <f t="shared" si="9"/>
        <v>571.7374</v>
      </c>
      <c r="P19" s="42">
        <f t="shared" si="4"/>
        <v>707.304</v>
      </c>
      <c r="Q19" s="44">
        <f t="shared" si="10"/>
        <v>6082.814399999999</v>
      </c>
      <c r="R19" s="58">
        <v>0</v>
      </c>
    </row>
    <row r="20" spans="1:18" ht="12.75">
      <c r="A20" s="18">
        <f t="shared" si="5"/>
        <v>6</v>
      </c>
      <c r="B20" s="2" t="s">
        <v>11</v>
      </c>
      <c r="C20" s="8">
        <v>2</v>
      </c>
      <c r="D20" s="11">
        <v>889.8</v>
      </c>
      <c r="E20" s="42">
        <f t="shared" si="0"/>
        <v>26.694</v>
      </c>
      <c r="F20" s="42">
        <v>252.95</v>
      </c>
      <c r="G20" s="42">
        <f t="shared" si="6"/>
        <v>427.104</v>
      </c>
      <c r="H20" s="49">
        <v>1644.87</v>
      </c>
      <c r="I20" s="42">
        <f t="shared" si="1"/>
        <v>186.85799999999998</v>
      </c>
      <c r="J20" s="42">
        <f t="shared" si="2"/>
        <v>1779.6</v>
      </c>
      <c r="K20" s="33">
        <v>300.52</v>
      </c>
      <c r="L20" s="42">
        <f t="shared" si="7"/>
        <v>2437.517999999999</v>
      </c>
      <c r="M20" s="44">
        <f t="shared" si="3"/>
        <v>7056.113999999999</v>
      </c>
      <c r="N20" s="42">
        <f t="shared" si="8"/>
        <v>195.756</v>
      </c>
      <c r="O20" s="42">
        <f t="shared" si="9"/>
        <v>863.1059999999999</v>
      </c>
      <c r="P20" s="42">
        <f t="shared" si="4"/>
        <v>1067.76</v>
      </c>
      <c r="Q20" s="44">
        <f t="shared" si="10"/>
        <v>9182.735999999999</v>
      </c>
      <c r="R20" s="58">
        <v>0</v>
      </c>
    </row>
    <row r="21" spans="1:18" ht="12.75">
      <c r="A21" s="18">
        <f t="shared" si="5"/>
        <v>7</v>
      </c>
      <c r="B21" s="2" t="s">
        <v>11</v>
      </c>
      <c r="C21" s="8">
        <v>3</v>
      </c>
      <c r="D21" s="11">
        <v>963.8</v>
      </c>
      <c r="E21" s="42">
        <f t="shared" si="0"/>
        <v>28.913999999999998</v>
      </c>
      <c r="F21" s="42">
        <v>252.95</v>
      </c>
      <c r="G21" s="42">
        <f t="shared" si="6"/>
        <v>462.62399999999997</v>
      </c>
      <c r="H21" s="49">
        <v>1659.88</v>
      </c>
      <c r="I21" s="42">
        <f t="shared" si="1"/>
        <v>202.398</v>
      </c>
      <c r="J21" s="42">
        <f t="shared" si="2"/>
        <v>1927.6</v>
      </c>
      <c r="K21" s="33">
        <v>301.45</v>
      </c>
      <c r="L21" s="42">
        <f t="shared" si="7"/>
        <v>2807.1179999999977</v>
      </c>
      <c r="M21" s="44">
        <f t="shared" si="3"/>
        <v>7642.9339999999975</v>
      </c>
      <c r="N21" s="42">
        <f t="shared" si="8"/>
        <v>212.036</v>
      </c>
      <c r="O21" s="42">
        <f t="shared" si="9"/>
        <v>934.886</v>
      </c>
      <c r="P21" s="42">
        <f t="shared" si="4"/>
        <v>1156.56</v>
      </c>
      <c r="Q21" s="44">
        <f t="shared" si="10"/>
        <v>9946.416</v>
      </c>
      <c r="R21" s="58">
        <v>0</v>
      </c>
    </row>
    <row r="22" spans="1:18" ht="12.75">
      <c r="A22" s="18">
        <f t="shared" si="5"/>
        <v>8</v>
      </c>
      <c r="B22" s="2" t="s">
        <v>11</v>
      </c>
      <c r="C22" s="8">
        <v>4</v>
      </c>
      <c r="D22" s="11">
        <v>965.7</v>
      </c>
      <c r="E22" s="42">
        <f t="shared" si="0"/>
        <v>28.971</v>
      </c>
      <c r="F22" s="42">
        <v>240.3</v>
      </c>
      <c r="G22" s="42">
        <f t="shared" si="6"/>
        <v>463.536</v>
      </c>
      <c r="H22" s="49">
        <v>1665.88</v>
      </c>
      <c r="I22" s="42">
        <f t="shared" si="1"/>
        <v>202.797</v>
      </c>
      <c r="J22" s="42">
        <f t="shared" si="2"/>
        <v>1931.4</v>
      </c>
      <c r="K22" s="33">
        <v>302.57</v>
      </c>
      <c r="L22" s="42">
        <f t="shared" si="7"/>
        <v>2822.547000000003</v>
      </c>
      <c r="M22" s="44">
        <f t="shared" si="3"/>
        <v>7658.001000000003</v>
      </c>
      <c r="N22" s="42">
        <f t="shared" si="8"/>
        <v>212.454</v>
      </c>
      <c r="O22" s="42">
        <f t="shared" si="9"/>
        <v>936.729</v>
      </c>
      <c r="P22" s="42">
        <f t="shared" si="4"/>
        <v>1158.84</v>
      </c>
      <c r="Q22" s="44">
        <f t="shared" si="10"/>
        <v>9966.024000000001</v>
      </c>
      <c r="R22" s="58">
        <v>0</v>
      </c>
    </row>
    <row r="23" spans="1:18" ht="12.75">
      <c r="A23" s="18">
        <f t="shared" si="5"/>
        <v>9</v>
      </c>
      <c r="B23" s="2" t="s">
        <v>10</v>
      </c>
      <c r="C23" s="8">
        <v>5</v>
      </c>
      <c r="D23" s="11">
        <v>905.8</v>
      </c>
      <c r="E23" s="42">
        <f t="shared" si="0"/>
        <v>27.173999999999996</v>
      </c>
      <c r="F23" s="42">
        <v>221.33</v>
      </c>
      <c r="G23" s="42">
        <f t="shared" si="6"/>
        <v>434.78399999999993</v>
      </c>
      <c r="H23" s="49">
        <v>2187.2</v>
      </c>
      <c r="I23" s="42">
        <f t="shared" si="1"/>
        <v>190.218</v>
      </c>
      <c r="J23" s="42">
        <f t="shared" si="2"/>
        <v>1811.6</v>
      </c>
      <c r="K23" s="33">
        <v>303.03</v>
      </c>
      <c r="L23" s="42">
        <f t="shared" si="7"/>
        <v>2007.6579999999997</v>
      </c>
      <c r="M23" s="44">
        <f t="shared" si="3"/>
        <v>7182.993999999999</v>
      </c>
      <c r="N23" s="42">
        <f t="shared" si="8"/>
        <v>199.27599999999998</v>
      </c>
      <c r="O23" s="42">
        <f t="shared" si="9"/>
        <v>878.626</v>
      </c>
      <c r="P23" s="42">
        <f t="shared" si="4"/>
        <v>1086.9599999999998</v>
      </c>
      <c r="Q23" s="44">
        <f t="shared" si="10"/>
        <v>9347.856</v>
      </c>
      <c r="R23" s="58">
        <v>0</v>
      </c>
    </row>
    <row r="24" spans="1:18" ht="12.75">
      <c r="A24" s="18">
        <f t="shared" si="5"/>
        <v>10</v>
      </c>
      <c r="B24" s="2" t="s">
        <v>10</v>
      </c>
      <c r="C24" s="8">
        <v>6</v>
      </c>
      <c r="D24" s="11">
        <v>964.95</v>
      </c>
      <c r="E24" s="42">
        <f t="shared" si="0"/>
        <v>28.9485</v>
      </c>
      <c r="F24" s="42">
        <v>221.33</v>
      </c>
      <c r="G24" s="42">
        <f t="shared" si="6"/>
        <v>463.176</v>
      </c>
      <c r="H24" s="49">
        <v>1659.88</v>
      </c>
      <c r="I24" s="42">
        <f t="shared" si="1"/>
        <v>202.6395</v>
      </c>
      <c r="J24" s="42">
        <f t="shared" si="2"/>
        <v>1929.9</v>
      </c>
      <c r="K24" s="33">
        <v>301.78</v>
      </c>
      <c r="L24" s="42">
        <f t="shared" si="7"/>
        <v>2844.3995000000023</v>
      </c>
      <c r="M24" s="44">
        <f t="shared" si="3"/>
        <v>7652.053500000002</v>
      </c>
      <c r="N24" s="42">
        <f t="shared" si="8"/>
        <v>212.28900000000002</v>
      </c>
      <c r="O24" s="42">
        <f t="shared" si="9"/>
        <v>936.0015</v>
      </c>
      <c r="P24" s="42">
        <f t="shared" si="4"/>
        <v>1157.94</v>
      </c>
      <c r="Q24" s="44">
        <f t="shared" si="10"/>
        <v>9958.284000000001</v>
      </c>
      <c r="R24" s="58">
        <v>0</v>
      </c>
    </row>
    <row r="25" spans="1:18" ht="12.75">
      <c r="A25" s="18">
        <f t="shared" si="5"/>
        <v>11</v>
      </c>
      <c r="B25" s="2" t="s">
        <v>12</v>
      </c>
      <c r="C25" s="8">
        <v>8</v>
      </c>
      <c r="D25" s="11">
        <v>2783.9</v>
      </c>
      <c r="E25" s="42">
        <f t="shared" si="0"/>
        <v>83.517</v>
      </c>
      <c r="F25" s="42">
        <v>765.17</v>
      </c>
      <c r="G25" s="42">
        <f t="shared" si="6"/>
        <v>1336.272</v>
      </c>
      <c r="H25" s="49">
        <v>898.04</v>
      </c>
      <c r="I25" s="42">
        <f t="shared" si="1"/>
        <v>584.619</v>
      </c>
      <c r="J25" s="42">
        <f t="shared" si="2"/>
        <v>5567.8</v>
      </c>
      <c r="K25" s="33">
        <v>681.69</v>
      </c>
      <c r="L25" s="42">
        <f t="shared" si="7"/>
        <v>12159.219000000006</v>
      </c>
      <c r="M25" s="44">
        <f t="shared" si="3"/>
        <v>22076.327000000005</v>
      </c>
      <c r="N25" s="42">
        <f t="shared" si="8"/>
        <v>612.458</v>
      </c>
      <c r="O25" s="42">
        <f t="shared" si="9"/>
        <v>2700.383</v>
      </c>
      <c r="P25" s="42">
        <f t="shared" si="4"/>
        <v>3340.68</v>
      </c>
      <c r="Q25" s="44">
        <f t="shared" si="10"/>
        <v>28729.848</v>
      </c>
      <c r="R25" s="58">
        <v>0</v>
      </c>
    </row>
    <row r="26" spans="1:18" ht="12.75">
      <c r="A26" s="18">
        <f t="shared" si="5"/>
        <v>12</v>
      </c>
      <c r="B26" s="2" t="s">
        <v>12</v>
      </c>
      <c r="C26" s="8">
        <v>16</v>
      </c>
      <c r="D26" s="11">
        <v>933.7</v>
      </c>
      <c r="E26" s="42">
        <f t="shared" si="0"/>
        <v>28.011</v>
      </c>
      <c r="F26" s="42">
        <v>486.92</v>
      </c>
      <c r="G26" s="42">
        <f t="shared" si="6"/>
        <v>448.176</v>
      </c>
      <c r="H26" s="49">
        <v>1411.36</v>
      </c>
      <c r="I26" s="42">
        <f t="shared" si="1"/>
        <v>196.077</v>
      </c>
      <c r="J26" s="42">
        <f t="shared" si="2"/>
        <v>1867.4</v>
      </c>
      <c r="K26" s="33">
        <v>282.37</v>
      </c>
      <c r="L26" s="42">
        <f t="shared" si="7"/>
        <v>2683.9270000000024</v>
      </c>
      <c r="M26" s="44">
        <f t="shared" si="3"/>
        <v>7404.241000000002</v>
      </c>
      <c r="N26" s="42">
        <f t="shared" si="8"/>
        <v>205.41400000000002</v>
      </c>
      <c r="O26" s="42">
        <f t="shared" si="9"/>
        <v>905.689</v>
      </c>
      <c r="P26" s="42">
        <f t="shared" si="4"/>
        <v>1120.44</v>
      </c>
      <c r="Q26" s="44">
        <f t="shared" si="10"/>
        <v>9635.784000000001</v>
      </c>
      <c r="R26" s="58">
        <v>0</v>
      </c>
    </row>
    <row r="27" spans="1:18" ht="12.75">
      <c r="A27" s="18">
        <f t="shared" si="5"/>
        <v>13</v>
      </c>
      <c r="B27" s="2" t="s">
        <v>13</v>
      </c>
      <c r="C27" s="8">
        <v>4</v>
      </c>
      <c r="D27" s="90">
        <v>2639.94</v>
      </c>
      <c r="E27" s="42">
        <f t="shared" si="0"/>
        <v>79.1982</v>
      </c>
      <c r="F27" s="42">
        <v>682.96</v>
      </c>
      <c r="G27" s="42">
        <f t="shared" si="6"/>
        <v>1267.1712</v>
      </c>
      <c r="H27" s="49">
        <v>3328.9</v>
      </c>
      <c r="I27" s="42">
        <f t="shared" si="1"/>
        <v>554.3874</v>
      </c>
      <c r="J27" s="42">
        <f t="shared" si="2"/>
        <v>5279.88</v>
      </c>
      <c r="K27" s="33">
        <v>745.04</v>
      </c>
      <c r="L27" s="42">
        <f t="shared" si="7"/>
        <v>8997.1874</v>
      </c>
      <c r="M27" s="44">
        <f t="shared" si="3"/>
        <v>20934.724200000004</v>
      </c>
      <c r="N27" s="42">
        <f t="shared" si="8"/>
        <v>580.7868</v>
      </c>
      <c r="O27" s="42">
        <f t="shared" si="9"/>
        <v>2560.7418</v>
      </c>
      <c r="P27" s="42">
        <f t="shared" si="4"/>
        <v>3167.928</v>
      </c>
      <c r="Q27" s="44">
        <f t="shared" si="10"/>
        <v>27244.180800000002</v>
      </c>
      <c r="R27" s="58">
        <v>0</v>
      </c>
    </row>
    <row r="28" spans="1:18" ht="12.75">
      <c r="A28" s="18">
        <f t="shared" si="5"/>
        <v>14</v>
      </c>
      <c r="B28" s="2" t="s">
        <v>13</v>
      </c>
      <c r="C28" s="8">
        <v>5</v>
      </c>
      <c r="D28" s="11">
        <v>3254.3</v>
      </c>
      <c r="E28" s="42">
        <f t="shared" si="0"/>
        <v>97.629</v>
      </c>
      <c r="F28" s="42">
        <v>657.66</v>
      </c>
      <c r="G28" s="42">
        <f t="shared" si="6"/>
        <v>1562.064</v>
      </c>
      <c r="H28" s="49">
        <v>3491</v>
      </c>
      <c r="I28" s="42">
        <f t="shared" si="1"/>
        <v>683.403</v>
      </c>
      <c r="J28" s="42">
        <f t="shared" si="2"/>
        <v>6508.6</v>
      </c>
      <c r="K28" s="33">
        <v>913.35</v>
      </c>
      <c r="L28" s="42">
        <f t="shared" si="7"/>
        <v>11892.893000000005</v>
      </c>
      <c r="M28" s="44">
        <f t="shared" si="3"/>
        <v>25806.599000000006</v>
      </c>
      <c r="N28" s="42">
        <f t="shared" si="8"/>
        <v>715.946</v>
      </c>
      <c r="O28" s="42">
        <f t="shared" si="9"/>
        <v>3156.6710000000003</v>
      </c>
      <c r="P28" s="42">
        <f t="shared" si="4"/>
        <v>3905.16</v>
      </c>
      <c r="Q28" s="44">
        <f t="shared" si="10"/>
        <v>33584.376000000004</v>
      </c>
      <c r="R28" s="58">
        <v>0</v>
      </c>
    </row>
    <row r="29" spans="1:18" ht="12.75">
      <c r="A29" s="18">
        <f t="shared" si="5"/>
        <v>15</v>
      </c>
      <c r="B29" s="2" t="s">
        <v>14</v>
      </c>
      <c r="C29" s="8">
        <v>144</v>
      </c>
      <c r="D29" s="11">
        <v>3124.64</v>
      </c>
      <c r="E29" s="42">
        <f t="shared" si="0"/>
        <v>93.7392</v>
      </c>
      <c r="F29" s="42">
        <v>657.66</v>
      </c>
      <c r="G29" s="42">
        <f t="shared" si="6"/>
        <v>1499.8272</v>
      </c>
      <c r="H29" s="49">
        <v>5320.5</v>
      </c>
      <c r="I29" s="42">
        <f t="shared" si="1"/>
        <v>656.1744</v>
      </c>
      <c r="J29" s="42">
        <f t="shared" si="2"/>
        <v>6249.28</v>
      </c>
      <c r="K29" s="33">
        <v>791.53</v>
      </c>
      <c r="L29" s="42">
        <f t="shared" si="7"/>
        <v>9509.684400000006</v>
      </c>
      <c r="M29" s="44">
        <f t="shared" si="3"/>
        <v>24778.395200000006</v>
      </c>
      <c r="N29" s="42">
        <f t="shared" si="8"/>
        <v>687.4208</v>
      </c>
      <c r="O29" s="42">
        <f t="shared" si="9"/>
        <v>3030.9008</v>
      </c>
      <c r="P29" s="42">
        <f t="shared" si="4"/>
        <v>3749.5679999999998</v>
      </c>
      <c r="Q29" s="44">
        <f t="shared" si="10"/>
        <v>32246.2848</v>
      </c>
      <c r="R29" s="58">
        <v>0</v>
      </c>
    </row>
    <row r="30" spans="1:18" ht="12.75">
      <c r="A30" s="18">
        <f t="shared" si="5"/>
        <v>16</v>
      </c>
      <c r="B30" s="2" t="s">
        <v>15</v>
      </c>
      <c r="C30" s="8" t="s">
        <v>47</v>
      </c>
      <c r="D30" s="11">
        <v>1588.4</v>
      </c>
      <c r="E30" s="42">
        <f t="shared" si="0"/>
        <v>47.652</v>
      </c>
      <c r="F30" s="42">
        <v>278.24</v>
      </c>
      <c r="G30" s="42">
        <f t="shared" si="6"/>
        <v>762.432</v>
      </c>
      <c r="H30" s="49">
        <v>3997.93</v>
      </c>
      <c r="I30" s="42">
        <f t="shared" si="1"/>
        <v>333.564</v>
      </c>
      <c r="J30" s="42">
        <f t="shared" si="2"/>
        <v>3176.8</v>
      </c>
      <c r="K30" s="33">
        <v>511.18</v>
      </c>
      <c r="L30" s="42">
        <f t="shared" si="7"/>
        <v>3488.213999999998</v>
      </c>
      <c r="M30" s="44">
        <f t="shared" si="3"/>
        <v>12596.011999999999</v>
      </c>
      <c r="N30" s="42">
        <f t="shared" si="8"/>
        <v>349.44800000000004</v>
      </c>
      <c r="O30" s="42">
        <f t="shared" si="9"/>
        <v>1540.748</v>
      </c>
      <c r="P30" s="42">
        <f t="shared" si="4"/>
        <v>1906.08</v>
      </c>
      <c r="Q30" s="44">
        <f t="shared" si="10"/>
        <v>16392.288</v>
      </c>
      <c r="R30" s="58">
        <v>0</v>
      </c>
    </row>
    <row r="31" spans="1:18" ht="12.75">
      <c r="A31" s="18">
        <f>A30+1</f>
        <v>17</v>
      </c>
      <c r="B31" s="2" t="s">
        <v>15</v>
      </c>
      <c r="C31" s="8">
        <v>29</v>
      </c>
      <c r="D31" s="11">
        <v>1117</v>
      </c>
      <c r="E31" s="42">
        <f t="shared" si="0"/>
        <v>33.51</v>
      </c>
      <c r="F31" s="42">
        <v>284.57</v>
      </c>
      <c r="G31" s="42">
        <f t="shared" si="6"/>
        <v>536.16</v>
      </c>
      <c r="H31" s="49">
        <v>1650.87</v>
      </c>
      <c r="I31" s="42">
        <f t="shared" si="1"/>
        <v>234.57</v>
      </c>
      <c r="J31" s="42">
        <f t="shared" si="2"/>
        <v>2234</v>
      </c>
      <c r="K31" s="33">
        <v>341.58</v>
      </c>
      <c r="L31" s="42">
        <f t="shared" si="7"/>
        <v>3542.550000000003</v>
      </c>
      <c r="M31" s="44">
        <f t="shared" si="3"/>
        <v>8857.810000000003</v>
      </c>
      <c r="N31" s="42">
        <f t="shared" si="8"/>
        <v>245.74</v>
      </c>
      <c r="O31" s="42">
        <f t="shared" si="9"/>
        <v>1083.49</v>
      </c>
      <c r="P31" s="42">
        <f t="shared" si="4"/>
        <v>1340.3999999999999</v>
      </c>
      <c r="Q31" s="44">
        <f t="shared" si="10"/>
        <v>11527.44</v>
      </c>
      <c r="R31" s="58">
        <v>0</v>
      </c>
    </row>
    <row r="32" spans="1:18" ht="12.75">
      <c r="A32" s="18">
        <f t="shared" si="5"/>
        <v>18</v>
      </c>
      <c r="B32" s="2" t="s">
        <v>15</v>
      </c>
      <c r="C32" s="8" t="s">
        <v>48</v>
      </c>
      <c r="D32" s="11">
        <v>782.1</v>
      </c>
      <c r="E32" s="42">
        <f t="shared" si="0"/>
        <v>23.463</v>
      </c>
      <c r="F32" s="42">
        <v>233.98</v>
      </c>
      <c r="G32" s="42">
        <f t="shared" si="6"/>
        <v>375.408</v>
      </c>
      <c r="H32" s="49">
        <v>1617.85</v>
      </c>
      <c r="I32" s="42">
        <f t="shared" si="1"/>
        <v>164.24099999999999</v>
      </c>
      <c r="J32" s="42">
        <f t="shared" si="2"/>
        <v>1564.2</v>
      </c>
      <c r="K32" s="33">
        <v>247.35</v>
      </c>
      <c r="L32" s="42">
        <f t="shared" si="7"/>
        <v>1975.561000000002</v>
      </c>
      <c r="M32" s="44">
        <f t="shared" si="3"/>
        <v>6202.053000000002</v>
      </c>
      <c r="N32" s="42">
        <f t="shared" si="8"/>
        <v>172.062</v>
      </c>
      <c r="O32" s="42">
        <f t="shared" si="9"/>
        <v>758.6370000000001</v>
      </c>
      <c r="P32" s="42">
        <f t="shared" si="4"/>
        <v>938.52</v>
      </c>
      <c r="Q32" s="44">
        <f t="shared" si="10"/>
        <v>8071.272000000001</v>
      </c>
      <c r="R32" s="58">
        <v>0</v>
      </c>
    </row>
    <row r="33" spans="1:18" ht="12.75">
      <c r="A33" s="18">
        <f t="shared" si="5"/>
        <v>19</v>
      </c>
      <c r="B33" s="2" t="s">
        <v>16</v>
      </c>
      <c r="C33" s="8" t="s">
        <v>49</v>
      </c>
      <c r="D33" s="11">
        <v>1116.8</v>
      </c>
      <c r="E33" s="42">
        <f t="shared" si="0"/>
        <v>33.504</v>
      </c>
      <c r="F33" s="42">
        <v>202.36</v>
      </c>
      <c r="G33" s="42">
        <f t="shared" si="6"/>
        <v>536.064</v>
      </c>
      <c r="H33" s="49">
        <v>2732.67</v>
      </c>
      <c r="I33" s="42">
        <f t="shared" si="1"/>
        <v>234.528</v>
      </c>
      <c r="J33" s="42">
        <f t="shared" si="2"/>
        <v>2233.6</v>
      </c>
      <c r="K33" s="33">
        <v>313.22</v>
      </c>
      <c r="L33" s="42">
        <f t="shared" si="7"/>
        <v>2570.277999999998</v>
      </c>
      <c r="M33" s="44">
        <f t="shared" si="3"/>
        <v>8856.223999999998</v>
      </c>
      <c r="N33" s="42">
        <f t="shared" si="8"/>
        <v>245.696</v>
      </c>
      <c r="O33" s="42">
        <f t="shared" si="9"/>
        <v>1083.2959999999998</v>
      </c>
      <c r="P33" s="42">
        <f t="shared" si="4"/>
        <v>1340.1599999999999</v>
      </c>
      <c r="Q33" s="44">
        <f t="shared" si="10"/>
        <v>11525.376</v>
      </c>
      <c r="R33" s="58">
        <v>0</v>
      </c>
    </row>
    <row r="34" spans="1:18" ht="12.75">
      <c r="A34" s="18">
        <f t="shared" si="5"/>
        <v>20</v>
      </c>
      <c r="B34" s="3" t="s">
        <v>17</v>
      </c>
      <c r="C34" s="4">
        <v>2</v>
      </c>
      <c r="D34" s="11">
        <v>4103.13</v>
      </c>
      <c r="E34" s="42">
        <f t="shared" si="0"/>
        <v>123.0939</v>
      </c>
      <c r="F34" s="42">
        <v>1011.79</v>
      </c>
      <c r="G34" s="42">
        <f t="shared" si="6"/>
        <v>1969.5024</v>
      </c>
      <c r="H34" s="49">
        <v>5612.3</v>
      </c>
      <c r="I34" s="42">
        <f t="shared" si="1"/>
        <v>861.6573</v>
      </c>
      <c r="J34" s="42">
        <f t="shared" si="2"/>
        <v>8206.26</v>
      </c>
      <c r="K34" s="33">
        <v>1206.8</v>
      </c>
      <c r="L34" s="42">
        <f>Q34-E34-F34-G34-H34-I34-J34-K34-N34-O34-P34</f>
        <v>13546.417299999994</v>
      </c>
      <c r="M34" s="44">
        <f t="shared" si="3"/>
        <v>32537.820899999995</v>
      </c>
      <c r="N34" s="42">
        <f t="shared" si="8"/>
        <v>902.6886000000001</v>
      </c>
      <c r="O34" s="42">
        <f t="shared" si="9"/>
        <v>3980.0361</v>
      </c>
      <c r="P34" s="42">
        <f t="shared" si="4"/>
        <v>4923.756</v>
      </c>
      <c r="Q34" s="44">
        <f t="shared" si="10"/>
        <v>42344.3016</v>
      </c>
      <c r="R34" s="58">
        <v>0</v>
      </c>
    </row>
    <row r="35" spans="1:18" ht="12.75">
      <c r="A35" s="18">
        <f t="shared" si="5"/>
        <v>21</v>
      </c>
      <c r="B35" s="3" t="s">
        <v>18</v>
      </c>
      <c r="C35" s="4">
        <v>6</v>
      </c>
      <c r="D35" s="11">
        <v>409</v>
      </c>
      <c r="E35" s="42">
        <f t="shared" si="0"/>
        <v>12.27</v>
      </c>
      <c r="F35" s="42">
        <v>151.77</v>
      </c>
      <c r="G35" s="42">
        <f t="shared" si="6"/>
        <v>196.32</v>
      </c>
      <c r="H35" s="49">
        <v>1635.86</v>
      </c>
      <c r="I35" s="42">
        <f t="shared" si="1"/>
        <v>85.89</v>
      </c>
      <c r="J35" s="42">
        <f t="shared" si="2"/>
        <v>818</v>
      </c>
      <c r="K35" s="33">
        <v>108.41</v>
      </c>
      <c r="L35" s="42">
        <f t="shared" si="7"/>
        <v>234.85000000000036</v>
      </c>
      <c r="M35" s="44">
        <f t="shared" si="3"/>
        <v>3243.37</v>
      </c>
      <c r="N35" s="50">
        <v>0</v>
      </c>
      <c r="O35" s="42">
        <f t="shared" si="9"/>
        <v>396.72999999999996</v>
      </c>
      <c r="P35" s="42">
        <f t="shared" si="4"/>
        <v>490.79999999999995</v>
      </c>
      <c r="Q35" s="44">
        <f t="shared" si="10"/>
        <v>4130.900000000001</v>
      </c>
      <c r="R35" s="58">
        <f>D35*0.22</f>
        <v>89.98</v>
      </c>
    </row>
    <row r="36" spans="1:18" ht="12.75">
      <c r="A36" s="18"/>
      <c r="B36" s="3"/>
      <c r="C36" s="4"/>
      <c r="D36" s="11"/>
      <c r="E36" s="42"/>
      <c r="F36" s="42"/>
      <c r="G36" s="42"/>
      <c r="H36" s="49"/>
      <c r="I36" s="42"/>
      <c r="J36" s="42"/>
      <c r="K36" s="33"/>
      <c r="L36" s="42"/>
      <c r="M36" s="44"/>
      <c r="N36" s="50"/>
      <c r="O36" s="42"/>
      <c r="P36" s="42"/>
      <c r="Q36" s="44"/>
      <c r="R36" s="58"/>
    </row>
    <row r="37" spans="1:18" ht="12.75">
      <c r="A37" s="181" t="s">
        <v>0</v>
      </c>
      <c r="B37" s="182" t="s">
        <v>1</v>
      </c>
      <c r="C37" s="181" t="s">
        <v>2</v>
      </c>
      <c r="D37" s="183" t="s">
        <v>31</v>
      </c>
      <c r="E37" s="176" t="s">
        <v>33</v>
      </c>
      <c r="F37" s="195" t="s">
        <v>34</v>
      </c>
      <c r="G37" s="176" t="s">
        <v>35</v>
      </c>
      <c r="H37" s="196" t="s">
        <v>36</v>
      </c>
      <c r="I37" s="176" t="s">
        <v>37</v>
      </c>
      <c r="J37" s="176" t="s">
        <v>38</v>
      </c>
      <c r="K37" s="176" t="s">
        <v>39</v>
      </c>
      <c r="L37" s="176" t="s">
        <v>40</v>
      </c>
      <c r="M37" s="180" t="s">
        <v>41</v>
      </c>
      <c r="N37" s="176" t="s">
        <v>42</v>
      </c>
      <c r="O37" s="176" t="s">
        <v>43</v>
      </c>
      <c r="P37" s="176" t="s">
        <v>32</v>
      </c>
      <c r="Q37" s="176" t="s">
        <v>44</v>
      </c>
      <c r="R37" s="189" t="s">
        <v>64</v>
      </c>
    </row>
    <row r="38" spans="1:18" ht="23.25" customHeight="1">
      <c r="A38" s="181"/>
      <c r="B38" s="181"/>
      <c r="C38" s="181"/>
      <c r="D38" s="183"/>
      <c r="E38" s="176"/>
      <c r="F38" s="195"/>
      <c r="G38" s="176"/>
      <c r="H38" s="196"/>
      <c r="I38" s="176"/>
      <c r="J38" s="176"/>
      <c r="K38" s="176"/>
      <c r="L38" s="176"/>
      <c r="M38" s="180"/>
      <c r="N38" s="176"/>
      <c r="O38" s="176"/>
      <c r="P38" s="176"/>
      <c r="Q38" s="176"/>
      <c r="R38" s="189"/>
    </row>
    <row r="39" spans="1:18" ht="12.75">
      <c r="A39" s="10">
        <v>1</v>
      </c>
      <c r="B39" s="10">
        <v>2</v>
      </c>
      <c r="C39" s="10">
        <v>3</v>
      </c>
      <c r="D39" s="143">
        <v>4</v>
      </c>
      <c r="E39" s="144">
        <v>5</v>
      </c>
      <c r="F39" s="144">
        <v>6</v>
      </c>
      <c r="G39" s="144">
        <v>7</v>
      </c>
      <c r="H39" s="144">
        <v>8</v>
      </c>
      <c r="I39" s="145">
        <v>9</v>
      </c>
      <c r="J39" s="144">
        <v>10</v>
      </c>
      <c r="K39" s="144">
        <v>11</v>
      </c>
      <c r="L39" s="144">
        <v>12</v>
      </c>
      <c r="M39" s="146">
        <v>13</v>
      </c>
      <c r="N39" s="144">
        <v>14</v>
      </c>
      <c r="O39" s="144">
        <v>15</v>
      </c>
      <c r="P39" s="144">
        <v>16</v>
      </c>
      <c r="Q39" s="144">
        <v>17</v>
      </c>
      <c r="R39" s="58"/>
    </row>
    <row r="40" spans="1:18" ht="12.75">
      <c r="A40" s="16"/>
      <c r="B40" s="16"/>
      <c r="C40" s="16"/>
      <c r="D40" s="135"/>
      <c r="E40" s="70">
        <v>0.03</v>
      </c>
      <c r="F40" s="70">
        <v>0.27</v>
      </c>
      <c r="G40" s="70">
        <v>0.48</v>
      </c>
      <c r="H40" s="70">
        <v>1.79</v>
      </c>
      <c r="I40" s="71">
        <v>0.21</v>
      </c>
      <c r="J40" s="70">
        <v>2</v>
      </c>
      <c r="K40" s="70">
        <v>0.3</v>
      </c>
      <c r="L40" s="70">
        <v>2.85</v>
      </c>
      <c r="M40" s="70">
        <v>7.93</v>
      </c>
      <c r="N40" s="141">
        <v>0.22</v>
      </c>
      <c r="O40" s="141">
        <v>0.97</v>
      </c>
      <c r="P40" s="141">
        <v>1.2</v>
      </c>
      <c r="Q40" s="142">
        <v>10.32</v>
      </c>
      <c r="R40" s="58"/>
    </row>
    <row r="41" spans="1:18" ht="15">
      <c r="A41" s="16"/>
      <c r="B41" s="16"/>
      <c r="C41" s="16"/>
      <c r="D41" s="135"/>
      <c r="E41" s="147"/>
      <c r="F41" s="147"/>
      <c r="G41" s="197" t="s">
        <v>62</v>
      </c>
      <c r="H41" s="198"/>
      <c r="I41" s="198"/>
      <c r="J41" s="198"/>
      <c r="K41" s="198"/>
      <c r="L41" s="198"/>
      <c r="M41" s="198"/>
      <c r="N41" s="198"/>
      <c r="O41" s="198"/>
      <c r="P41" s="147"/>
      <c r="Q41" s="148"/>
      <c r="R41" s="58"/>
    </row>
    <row r="42" spans="1:18" ht="12.75">
      <c r="A42" s="18">
        <f>A35+1</f>
        <v>22</v>
      </c>
      <c r="B42" s="2" t="s">
        <v>19</v>
      </c>
      <c r="C42" s="8">
        <v>14</v>
      </c>
      <c r="D42" s="11">
        <v>650.1</v>
      </c>
      <c r="E42" s="42">
        <f aca="true" t="shared" si="11" ref="E42:E54">D42*E$10</f>
        <v>19.503</v>
      </c>
      <c r="F42" s="42">
        <v>227.65</v>
      </c>
      <c r="G42" s="42">
        <f t="shared" si="6"/>
        <v>312.048</v>
      </c>
      <c r="H42" s="49">
        <v>2136.17</v>
      </c>
      <c r="I42" s="42">
        <f t="shared" si="1"/>
        <v>136.521</v>
      </c>
      <c r="J42" s="42">
        <f t="shared" si="2"/>
        <v>1300.2</v>
      </c>
      <c r="K42" s="33">
        <v>152.51</v>
      </c>
      <c r="L42" s="42">
        <f aca="true" t="shared" si="12" ref="L42:L62">Q42-E42-F42-G42-H42-I42-J42-K42-N42-O42-P42</f>
        <v>870.6910000000004</v>
      </c>
      <c r="M42" s="44">
        <f t="shared" si="3"/>
        <v>5155.2930000000015</v>
      </c>
      <c r="N42" s="42">
        <f t="shared" si="8"/>
        <v>143.02200000000002</v>
      </c>
      <c r="O42" s="42">
        <f t="shared" si="9"/>
        <v>630.597</v>
      </c>
      <c r="P42" s="42">
        <f t="shared" si="4"/>
        <v>780.12</v>
      </c>
      <c r="Q42" s="44">
        <f aca="true" t="shared" si="13" ref="Q42:Q62">(D42*Q$10)-R42</f>
        <v>6709.032</v>
      </c>
      <c r="R42" s="58"/>
    </row>
    <row r="43" spans="1:18" ht="12.75">
      <c r="A43" s="18">
        <f t="shared" si="5"/>
        <v>23</v>
      </c>
      <c r="B43" s="3" t="s">
        <v>20</v>
      </c>
      <c r="C43" s="4">
        <v>4</v>
      </c>
      <c r="D43" s="11">
        <v>2539.81</v>
      </c>
      <c r="E43" s="42">
        <f t="shared" si="11"/>
        <v>76.1943</v>
      </c>
      <c r="F43" s="42">
        <v>581.78</v>
      </c>
      <c r="G43" s="42">
        <f t="shared" si="6"/>
        <v>1219.1088</v>
      </c>
      <c r="H43" s="49">
        <v>4985.91</v>
      </c>
      <c r="I43" s="42">
        <f t="shared" si="1"/>
        <v>533.3601</v>
      </c>
      <c r="J43" s="42">
        <f t="shared" si="2"/>
        <v>5079.62</v>
      </c>
      <c r="K43" s="33">
        <v>861.37</v>
      </c>
      <c r="L43" s="42">
        <f t="shared" si="12"/>
        <v>6803.350099999997</v>
      </c>
      <c r="M43" s="44">
        <f t="shared" si="3"/>
        <v>20140.6933</v>
      </c>
      <c r="N43" s="42">
        <f t="shared" si="8"/>
        <v>558.7582</v>
      </c>
      <c r="O43" s="42">
        <f t="shared" si="9"/>
        <v>2463.6157</v>
      </c>
      <c r="P43" s="42">
        <f t="shared" si="4"/>
        <v>3047.772</v>
      </c>
      <c r="Q43" s="44">
        <f t="shared" si="13"/>
        <v>26210.8392</v>
      </c>
      <c r="R43" s="58"/>
    </row>
    <row r="44" spans="1:18" ht="12.75">
      <c r="A44" s="18">
        <f t="shared" si="5"/>
        <v>24</v>
      </c>
      <c r="B44" s="3" t="s">
        <v>23</v>
      </c>
      <c r="C44" s="4">
        <v>5</v>
      </c>
      <c r="D44" s="11">
        <v>2007.2</v>
      </c>
      <c r="E44" s="42">
        <f t="shared" si="11"/>
        <v>60.216</v>
      </c>
      <c r="F44" s="42">
        <v>809.43</v>
      </c>
      <c r="G44" s="42">
        <f t="shared" si="6"/>
        <v>963.456</v>
      </c>
      <c r="H44" s="49">
        <v>2786.71</v>
      </c>
      <c r="I44" s="42">
        <f t="shared" si="1"/>
        <v>421.512</v>
      </c>
      <c r="J44" s="42">
        <f t="shared" si="2"/>
        <v>4014.4</v>
      </c>
      <c r="K44" s="33">
        <v>657.11</v>
      </c>
      <c r="L44" s="42">
        <f t="shared" si="12"/>
        <v>6204.262000000001</v>
      </c>
      <c r="M44" s="44">
        <f t="shared" si="3"/>
        <v>15917.096000000001</v>
      </c>
      <c r="N44" s="42">
        <f t="shared" si="8"/>
        <v>441.584</v>
      </c>
      <c r="O44" s="42">
        <f t="shared" si="9"/>
        <v>1946.984</v>
      </c>
      <c r="P44" s="42">
        <f t="shared" si="4"/>
        <v>2408.64</v>
      </c>
      <c r="Q44" s="44">
        <f t="shared" si="13"/>
        <v>20714.304</v>
      </c>
      <c r="R44" s="58"/>
    </row>
    <row r="45" spans="1:18" ht="12.75">
      <c r="A45" s="18">
        <f t="shared" si="5"/>
        <v>25</v>
      </c>
      <c r="B45" s="3" t="s">
        <v>23</v>
      </c>
      <c r="C45" s="4">
        <v>6</v>
      </c>
      <c r="D45" s="11">
        <v>2551.6</v>
      </c>
      <c r="E45" s="42">
        <f t="shared" si="11"/>
        <v>76.54799999999999</v>
      </c>
      <c r="F45" s="42">
        <v>809.43</v>
      </c>
      <c r="G45" s="42">
        <f t="shared" si="6"/>
        <v>1224.7679999999998</v>
      </c>
      <c r="H45" s="49">
        <v>4961.9</v>
      </c>
      <c r="I45" s="42">
        <f t="shared" si="1"/>
        <v>535.836</v>
      </c>
      <c r="J45" s="42">
        <f t="shared" si="2"/>
        <v>5103.2</v>
      </c>
      <c r="K45" s="33">
        <v>866.03</v>
      </c>
      <c r="L45" s="42">
        <f t="shared" si="12"/>
        <v>6656.476000000001</v>
      </c>
      <c r="M45" s="44">
        <f t="shared" si="3"/>
        <v>20234.188000000002</v>
      </c>
      <c r="N45" s="42">
        <f t="shared" si="8"/>
        <v>561.352</v>
      </c>
      <c r="O45" s="42">
        <f t="shared" si="9"/>
        <v>2475.0519999999997</v>
      </c>
      <c r="P45" s="42">
        <f t="shared" si="4"/>
        <v>3061.9199999999996</v>
      </c>
      <c r="Q45" s="44">
        <f t="shared" si="13"/>
        <v>26332.512</v>
      </c>
      <c r="R45" s="58"/>
    </row>
    <row r="46" spans="1:18" ht="12.75">
      <c r="A46" s="18">
        <f t="shared" si="5"/>
        <v>26</v>
      </c>
      <c r="B46" s="3" t="s">
        <v>23</v>
      </c>
      <c r="C46" s="4">
        <v>7</v>
      </c>
      <c r="D46" s="90">
        <v>1905.26</v>
      </c>
      <c r="E46" s="42">
        <f t="shared" si="11"/>
        <v>57.157799999999995</v>
      </c>
      <c r="F46" s="42">
        <v>556.49</v>
      </c>
      <c r="G46" s="42">
        <f t="shared" si="6"/>
        <v>914.5247999999999</v>
      </c>
      <c r="H46" s="49">
        <v>2822.73</v>
      </c>
      <c r="I46" s="42">
        <f t="shared" si="1"/>
        <v>400.1046</v>
      </c>
      <c r="J46" s="42">
        <f t="shared" si="2"/>
        <v>3810.52</v>
      </c>
      <c r="K46" s="33">
        <v>661.32</v>
      </c>
      <c r="L46" s="42">
        <f t="shared" si="12"/>
        <v>5885.8646</v>
      </c>
      <c r="M46" s="44">
        <f t="shared" si="3"/>
        <v>15108.711799999997</v>
      </c>
      <c r="N46" s="42">
        <f t="shared" si="8"/>
        <v>419.1572</v>
      </c>
      <c r="O46" s="42">
        <f t="shared" si="9"/>
        <v>1848.1022</v>
      </c>
      <c r="P46" s="42">
        <f t="shared" si="4"/>
        <v>2286.312</v>
      </c>
      <c r="Q46" s="44">
        <f t="shared" si="13"/>
        <v>19662.2832</v>
      </c>
      <c r="R46" s="58"/>
    </row>
    <row r="47" spans="1:18" ht="12.75">
      <c r="A47" s="18">
        <f t="shared" si="5"/>
        <v>27</v>
      </c>
      <c r="B47" s="3" t="s">
        <v>23</v>
      </c>
      <c r="C47" s="4">
        <v>8</v>
      </c>
      <c r="D47" s="11">
        <v>2543.1</v>
      </c>
      <c r="E47" s="42">
        <f t="shared" si="11"/>
        <v>76.29299999999999</v>
      </c>
      <c r="F47" s="42">
        <v>657.66</v>
      </c>
      <c r="G47" s="42">
        <f t="shared" si="6"/>
        <v>1220.6879999999999</v>
      </c>
      <c r="H47" s="49">
        <v>2822.73</v>
      </c>
      <c r="I47" s="42">
        <f t="shared" si="1"/>
        <v>534.0509999999999</v>
      </c>
      <c r="J47" s="42">
        <f t="shared" si="2"/>
        <v>5086.2</v>
      </c>
      <c r="K47" s="33">
        <v>864.31</v>
      </c>
      <c r="L47" s="42">
        <f t="shared" si="12"/>
        <v>8904.851000000004</v>
      </c>
      <c r="M47" s="44">
        <f t="shared" si="3"/>
        <v>20166.783000000003</v>
      </c>
      <c r="N47" s="42">
        <f t="shared" si="8"/>
        <v>559.482</v>
      </c>
      <c r="O47" s="42">
        <f t="shared" si="9"/>
        <v>2466.807</v>
      </c>
      <c r="P47" s="42">
        <f t="shared" si="4"/>
        <v>3051.72</v>
      </c>
      <c r="Q47" s="44">
        <f t="shared" si="13"/>
        <v>26244.792</v>
      </c>
      <c r="R47" s="58"/>
    </row>
    <row r="48" spans="1:18" ht="12.75">
      <c r="A48" s="18">
        <f t="shared" si="5"/>
        <v>28</v>
      </c>
      <c r="B48" s="3" t="s">
        <v>24</v>
      </c>
      <c r="C48" s="4">
        <v>92</v>
      </c>
      <c r="D48" s="11">
        <v>725.2</v>
      </c>
      <c r="E48" s="42">
        <f t="shared" si="11"/>
        <v>21.756</v>
      </c>
      <c r="F48" s="42">
        <v>328.83</v>
      </c>
      <c r="G48" s="42">
        <f t="shared" si="6"/>
        <v>348.096</v>
      </c>
      <c r="H48" s="49">
        <v>4514.16</v>
      </c>
      <c r="I48" s="42">
        <f t="shared" si="1"/>
        <v>152.292</v>
      </c>
      <c r="J48" s="42">
        <f t="shared" si="2"/>
        <v>1450.4</v>
      </c>
      <c r="K48" s="33">
        <v>182.4</v>
      </c>
      <c r="L48" s="42">
        <f t="shared" si="12"/>
        <v>-1247.0980000000004</v>
      </c>
      <c r="M48" s="44">
        <f t="shared" si="3"/>
        <v>5750.835999999999</v>
      </c>
      <c r="N48" s="42">
        <f t="shared" si="8"/>
        <v>159.544</v>
      </c>
      <c r="O48" s="42">
        <f t="shared" si="9"/>
        <v>703.4440000000001</v>
      </c>
      <c r="P48" s="42">
        <f t="shared" si="4"/>
        <v>870.24</v>
      </c>
      <c r="Q48" s="44">
        <f t="shared" si="13"/>
        <v>7484.064</v>
      </c>
      <c r="R48" s="58"/>
    </row>
    <row r="49" spans="1:18" ht="12.75">
      <c r="A49" s="18">
        <f t="shared" si="5"/>
        <v>29</v>
      </c>
      <c r="B49" s="3" t="s">
        <v>24</v>
      </c>
      <c r="C49" s="4">
        <v>115</v>
      </c>
      <c r="D49" s="11">
        <v>3273.6</v>
      </c>
      <c r="E49" s="42">
        <f t="shared" si="11"/>
        <v>98.208</v>
      </c>
      <c r="F49" s="42">
        <v>607.08</v>
      </c>
      <c r="G49" s="42">
        <f t="shared" si="6"/>
        <v>1571.328</v>
      </c>
      <c r="H49" s="49">
        <v>5018.93</v>
      </c>
      <c r="I49" s="42">
        <f t="shared" si="1"/>
        <v>687.4559999999999</v>
      </c>
      <c r="J49" s="42">
        <f t="shared" si="2"/>
        <v>6547.2</v>
      </c>
      <c r="K49" s="33">
        <v>928.06</v>
      </c>
      <c r="L49" s="42">
        <f t="shared" si="12"/>
        <v>10501.386000000002</v>
      </c>
      <c r="M49" s="44">
        <f t="shared" si="3"/>
        <v>25959.648</v>
      </c>
      <c r="N49" s="42">
        <f t="shared" si="8"/>
        <v>720.192</v>
      </c>
      <c r="O49" s="42">
        <f t="shared" si="9"/>
        <v>3175.392</v>
      </c>
      <c r="P49" s="42">
        <f t="shared" si="4"/>
        <v>3928.3199999999997</v>
      </c>
      <c r="Q49" s="44">
        <f t="shared" si="13"/>
        <v>33783.552</v>
      </c>
      <c r="R49" s="58"/>
    </row>
    <row r="50" spans="1:18" ht="12.75">
      <c r="A50" s="18">
        <f t="shared" si="5"/>
        <v>30</v>
      </c>
      <c r="B50" s="3" t="s">
        <v>24</v>
      </c>
      <c r="C50" s="4">
        <v>133</v>
      </c>
      <c r="D50" s="11">
        <v>426.3</v>
      </c>
      <c r="E50" s="42">
        <f t="shared" si="11"/>
        <v>12.789</v>
      </c>
      <c r="F50" s="42">
        <v>75.88</v>
      </c>
      <c r="G50" s="42">
        <f t="shared" si="6"/>
        <v>204.624</v>
      </c>
      <c r="H50" s="49">
        <v>1084.53</v>
      </c>
      <c r="I50" s="42">
        <f t="shared" si="1"/>
        <v>89.523</v>
      </c>
      <c r="J50" s="42">
        <f t="shared" si="2"/>
        <v>852.6</v>
      </c>
      <c r="K50" s="33">
        <v>151.03</v>
      </c>
      <c r="L50" s="42">
        <f t="shared" si="12"/>
        <v>909.5830000000008</v>
      </c>
      <c r="M50" s="44">
        <f t="shared" si="3"/>
        <v>3380.559000000001</v>
      </c>
      <c r="N50" s="42">
        <f t="shared" si="8"/>
        <v>93.786</v>
      </c>
      <c r="O50" s="42">
        <f t="shared" si="9"/>
        <v>413.511</v>
      </c>
      <c r="P50" s="42">
        <f t="shared" si="4"/>
        <v>511.56</v>
      </c>
      <c r="Q50" s="44">
        <f t="shared" si="13"/>
        <v>4399.416</v>
      </c>
      <c r="R50" s="58"/>
    </row>
    <row r="51" spans="1:18" ht="12.75">
      <c r="A51" s="18">
        <f t="shared" si="5"/>
        <v>31</v>
      </c>
      <c r="B51" s="3" t="s">
        <v>24</v>
      </c>
      <c r="C51" s="4">
        <v>135</v>
      </c>
      <c r="D51" s="11">
        <v>610</v>
      </c>
      <c r="E51" s="42">
        <f t="shared" si="11"/>
        <v>18.3</v>
      </c>
      <c r="F51" s="42">
        <v>177.06</v>
      </c>
      <c r="G51" s="42">
        <f t="shared" si="6"/>
        <v>292.8</v>
      </c>
      <c r="H51" s="49">
        <v>2148.18</v>
      </c>
      <c r="I51" s="42">
        <f t="shared" si="1"/>
        <v>128.1</v>
      </c>
      <c r="J51" s="42">
        <f t="shared" si="2"/>
        <v>1220</v>
      </c>
      <c r="K51" s="33">
        <v>203.33</v>
      </c>
      <c r="L51" s="42">
        <f t="shared" si="12"/>
        <v>649.5299999999993</v>
      </c>
      <c r="M51" s="44">
        <f t="shared" si="3"/>
        <v>4837.299999999999</v>
      </c>
      <c r="N51" s="42">
        <f t="shared" si="8"/>
        <v>134.2</v>
      </c>
      <c r="O51" s="42">
        <f t="shared" si="9"/>
        <v>591.6999999999999</v>
      </c>
      <c r="P51" s="42">
        <f t="shared" si="4"/>
        <v>732</v>
      </c>
      <c r="Q51" s="44">
        <f t="shared" si="13"/>
        <v>6295.2</v>
      </c>
      <c r="R51" s="58"/>
    </row>
    <row r="52" spans="1:18" ht="12.75">
      <c r="A52" s="18">
        <f t="shared" si="5"/>
        <v>32</v>
      </c>
      <c r="B52" s="3" t="s">
        <v>25</v>
      </c>
      <c r="C52" s="4">
        <v>15</v>
      </c>
      <c r="D52" s="11">
        <v>2450.38</v>
      </c>
      <c r="E52" s="42">
        <f t="shared" si="11"/>
        <v>73.5114</v>
      </c>
      <c r="F52" s="42">
        <v>682.96</v>
      </c>
      <c r="G52" s="42">
        <f t="shared" si="6"/>
        <v>1176.1824</v>
      </c>
      <c r="H52" s="49">
        <v>4008.06</v>
      </c>
      <c r="I52" s="42">
        <f t="shared" si="1"/>
        <v>514.5798</v>
      </c>
      <c r="J52" s="42">
        <f t="shared" si="2"/>
        <v>4900.76</v>
      </c>
      <c r="K52" s="33">
        <v>649.07</v>
      </c>
      <c r="L52" s="42">
        <f t="shared" si="12"/>
        <v>7426.389800000001</v>
      </c>
      <c r="M52" s="44">
        <f t="shared" si="3"/>
        <v>19431.5134</v>
      </c>
      <c r="N52" s="42">
        <f t="shared" si="8"/>
        <v>539.0836</v>
      </c>
      <c r="O52" s="42">
        <f t="shared" si="9"/>
        <v>2376.8686000000002</v>
      </c>
      <c r="P52" s="42">
        <f t="shared" si="4"/>
        <v>2940.456</v>
      </c>
      <c r="Q52" s="44">
        <f t="shared" si="13"/>
        <v>25287.9216</v>
      </c>
      <c r="R52" s="58"/>
    </row>
    <row r="53" spans="1:18" ht="12.75">
      <c r="A53" s="18">
        <f t="shared" si="5"/>
        <v>33</v>
      </c>
      <c r="B53" s="3" t="s">
        <v>26</v>
      </c>
      <c r="C53" s="4" t="s">
        <v>53</v>
      </c>
      <c r="D53" s="11">
        <v>283.7</v>
      </c>
      <c r="E53" s="42">
        <f t="shared" si="11"/>
        <v>8.511</v>
      </c>
      <c r="F53" s="42">
        <v>75.88</v>
      </c>
      <c r="G53" s="42">
        <f t="shared" si="6"/>
        <v>136.176</v>
      </c>
      <c r="H53" s="49">
        <v>3160.8</v>
      </c>
      <c r="I53" s="42">
        <f t="shared" si="1"/>
        <v>59.577</v>
      </c>
      <c r="J53" s="42">
        <f t="shared" si="2"/>
        <v>567.4</v>
      </c>
      <c r="K53" s="33">
        <v>100.64</v>
      </c>
      <c r="L53" s="42">
        <f t="shared" si="12"/>
        <v>-1859.243</v>
      </c>
      <c r="M53" s="44">
        <f t="shared" si="3"/>
        <v>2249.7410000000004</v>
      </c>
      <c r="N53" s="42">
        <f t="shared" si="8"/>
        <v>62.413999999999994</v>
      </c>
      <c r="O53" s="42">
        <f t="shared" si="9"/>
        <v>275.18899999999996</v>
      </c>
      <c r="P53" s="42">
        <f t="shared" si="4"/>
        <v>340.44</v>
      </c>
      <c r="Q53" s="44">
        <f t="shared" si="13"/>
        <v>2927.784</v>
      </c>
      <c r="R53" s="58"/>
    </row>
    <row r="54" spans="1:18" ht="12.75">
      <c r="A54" s="18">
        <f t="shared" si="5"/>
        <v>34</v>
      </c>
      <c r="B54" s="3" t="s">
        <v>26</v>
      </c>
      <c r="C54" s="4" t="s">
        <v>52</v>
      </c>
      <c r="D54" s="11">
        <v>275.5</v>
      </c>
      <c r="E54" s="42">
        <f t="shared" si="11"/>
        <v>8.265</v>
      </c>
      <c r="F54" s="42">
        <v>75.88</v>
      </c>
      <c r="G54" s="42">
        <f t="shared" si="6"/>
        <v>132.24</v>
      </c>
      <c r="H54" s="49">
        <v>1596.84</v>
      </c>
      <c r="I54" s="42">
        <f t="shared" si="1"/>
        <v>57.855</v>
      </c>
      <c r="J54" s="42">
        <f t="shared" si="2"/>
        <v>551</v>
      </c>
      <c r="K54" s="33">
        <v>100.72</v>
      </c>
      <c r="L54" s="42">
        <f t="shared" si="12"/>
        <v>-338.0850000000003</v>
      </c>
      <c r="M54" s="44">
        <f t="shared" si="3"/>
        <v>2184.7149999999992</v>
      </c>
      <c r="N54" s="42">
        <f t="shared" si="8"/>
        <v>60.61</v>
      </c>
      <c r="O54" s="42">
        <f t="shared" si="9"/>
        <v>267.235</v>
      </c>
      <c r="P54" s="42">
        <f t="shared" si="4"/>
        <v>330.59999999999997</v>
      </c>
      <c r="Q54" s="44">
        <f t="shared" si="13"/>
        <v>2843.16</v>
      </c>
      <c r="R54" s="58"/>
    </row>
    <row r="55" spans="1:18" ht="12.75">
      <c r="A55" s="18">
        <f t="shared" si="5"/>
        <v>35</v>
      </c>
      <c r="B55" s="3" t="s">
        <v>27</v>
      </c>
      <c r="C55" s="4">
        <v>3</v>
      </c>
      <c r="D55" s="11">
        <v>265</v>
      </c>
      <c r="E55" s="50">
        <v>0</v>
      </c>
      <c r="F55" s="50">
        <v>0</v>
      </c>
      <c r="G55" s="50">
        <v>0</v>
      </c>
      <c r="H55" s="51">
        <v>0</v>
      </c>
      <c r="I55" s="42">
        <f t="shared" si="1"/>
        <v>55.65</v>
      </c>
      <c r="J55" s="42">
        <f t="shared" si="2"/>
        <v>530</v>
      </c>
      <c r="K55" s="33">
        <v>68.55</v>
      </c>
      <c r="L55" s="42">
        <f t="shared" si="12"/>
        <v>864.25</v>
      </c>
      <c r="M55" s="44">
        <f t="shared" si="3"/>
        <v>1518.4499999999998</v>
      </c>
      <c r="N55" s="50">
        <v>0</v>
      </c>
      <c r="O55" s="42">
        <f t="shared" si="9"/>
        <v>257.05</v>
      </c>
      <c r="P55" s="42">
        <f t="shared" si="4"/>
        <v>318</v>
      </c>
      <c r="Q55" s="44">
        <f t="shared" si="13"/>
        <v>2093.5</v>
      </c>
      <c r="R55" s="58">
        <f>(D55*0.03)+(D55*0.24)+(D55*0.49)+(D55*1.44)+(D55*0.22)</f>
        <v>641.3</v>
      </c>
    </row>
    <row r="56" spans="1:18" ht="12.75">
      <c r="A56" s="18">
        <f t="shared" si="5"/>
        <v>36</v>
      </c>
      <c r="B56" s="2" t="s">
        <v>27</v>
      </c>
      <c r="C56" s="8">
        <v>4</v>
      </c>
      <c r="D56" s="11">
        <v>713.9</v>
      </c>
      <c r="E56" s="42">
        <f aca="true" t="shared" si="14" ref="E56:E62">D56*E$10</f>
        <v>21.416999999999998</v>
      </c>
      <c r="F56" s="42">
        <v>252.95</v>
      </c>
      <c r="G56" s="42">
        <f t="shared" si="6"/>
        <v>342.67199999999997</v>
      </c>
      <c r="H56" s="49">
        <v>1028</v>
      </c>
      <c r="I56" s="42">
        <f t="shared" si="1"/>
        <v>149.91899999999998</v>
      </c>
      <c r="J56" s="42">
        <f t="shared" si="2"/>
        <v>1427.8</v>
      </c>
      <c r="K56" s="33">
        <v>239.44</v>
      </c>
      <c r="L56" s="42">
        <f t="shared" si="12"/>
        <v>2199.029000000001</v>
      </c>
      <c r="M56" s="44">
        <f t="shared" si="3"/>
        <v>5661.227000000001</v>
      </c>
      <c r="N56" s="42">
        <f t="shared" si="8"/>
        <v>157.058</v>
      </c>
      <c r="O56" s="42">
        <f t="shared" si="9"/>
        <v>692.483</v>
      </c>
      <c r="P56" s="42">
        <f t="shared" si="4"/>
        <v>856.68</v>
      </c>
      <c r="Q56" s="44">
        <f t="shared" si="13"/>
        <v>7367.448</v>
      </c>
      <c r="R56" s="58"/>
    </row>
    <row r="57" spans="1:18" ht="12.75">
      <c r="A57" s="18">
        <f t="shared" si="5"/>
        <v>37</v>
      </c>
      <c r="B57" s="3" t="s">
        <v>28</v>
      </c>
      <c r="C57" s="4">
        <v>3</v>
      </c>
      <c r="D57" s="11">
        <v>466</v>
      </c>
      <c r="E57" s="50">
        <v>0</v>
      </c>
      <c r="F57" s="42">
        <v>177.06</v>
      </c>
      <c r="G57" s="50">
        <v>0</v>
      </c>
      <c r="H57" s="51">
        <v>0</v>
      </c>
      <c r="I57" s="50">
        <v>0</v>
      </c>
      <c r="J57" s="42">
        <f t="shared" si="2"/>
        <v>932</v>
      </c>
      <c r="K57" s="33">
        <v>150.51</v>
      </c>
      <c r="L57" s="42">
        <f t="shared" si="12"/>
        <v>1424.5900000000006</v>
      </c>
      <c r="M57" s="44">
        <f t="shared" si="3"/>
        <v>2684.1600000000008</v>
      </c>
      <c r="N57" s="50">
        <v>0</v>
      </c>
      <c r="O57" s="42">
        <f t="shared" si="9"/>
        <v>452.02</v>
      </c>
      <c r="P57" s="42">
        <f t="shared" si="4"/>
        <v>559.1999999999999</v>
      </c>
      <c r="Q57" s="44">
        <f t="shared" si="13"/>
        <v>3695.38</v>
      </c>
      <c r="R57" s="1">
        <f>(D57*0.22)+(D57*0.03)+(D57*0.49)+(D57*1.44)+(D57*0.21)</f>
        <v>1113.74</v>
      </c>
    </row>
    <row r="58" spans="1:18" ht="12.75">
      <c r="A58" s="18">
        <f t="shared" si="5"/>
        <v>38</v>
      </c>
      <c r="B58" s="3" t="s">
        <v>28</v>
      </c>
      <c r="C58" s="4">
        <v>5</v>
      </c>
      <c r="D58" s="11">
        <v>467.5</v>
      </c>
      <c r="E58" s="42">
        <f t="shared" si="14"/>
        <v>14.025</v>
      </c>
      <c r="F58" s="42">
        <v>177.06</v>
      </c>
      <c r="G58" s="42">
        <f t="shared" si="6"/>
        <v>224.4</v>
      </c>
      <c r="H58" s="49">
        <v>1117.55</v>
      </c>
      <c r="I58" s="42">
        <f t="shared" si="1"/>
        <v>98.175</v>
      </c>
      <c r="J58" s="42">
        <f t="shared" si="2"/>
        <v>935</v>
      </c>
      <c r="K58" s="33">
        <v>150.95</v>
      </c>
      <c r="L58" s="42">
        <f t="shared" si="12"/>
        <v>990.115</v>
      </c>
      <c r="M58" s="44">
        <f t="shared" si="3"/>
        <v>3707.2749999999996</v>
      </c>
      <c r="N58" s="50">
        <v>0</v>
      </c>
      <c r="O58" s="42">
        <f t="shared" si="9"/>
        <v>453.47499999999997</v>
      </c>
      <c r="P58" s="42">
        <f t="shared" si="4"/>
        <v>561</v>
      </c>
      <c r="Q58" s="44">
        <f t="shared" si="13"/>
        <v>4721.75</v>
      </c>
      <c r="R58" s="1">
        <f>D58*0.22</f>
        <v>102.85</v>
      </c>
    </row>
    <row r="59" spans="1:18" ht="12.75">
      <c r="A59" s="18">
        <f t="shared" si="5"/>
        <v>39</v>
      </c>
      <c r="B59" s="3" t="s">
        <v>29</v>
      </c>
      <c r="C59" s="4">
        <v>50</v>
      </c>
      <c r="D59" s="11">
        <v>867.2</v>
      </c>
      <c r="E59" s="42">
        <f t="shared" si="14"/>
        <v>26.016000000000002</v>
      </c>
      <c r="F59" s="42">
        <v>202.36</v>
      </c>
      <c r="G59" s="42">
        <f t="shared" si="6"/>
        <v>416.25600000000003</v>
      </c>
      <c r="H59" s="49">
        <v>2172.19</v>
      </c>
      <c r="I59" s="42">
        <f t="shared" si="1"/>
        <v>182.112</v>
      </c>
      <c r="J59" s="42">
        <f t="shared" si="2"/>
        <v>1734.4</v>
      </c>
      <c r="K59" s="33">
        <v>284.68</v>
      </c>
      <c r="L59" s="42">
        <f t="shared" si="12"/>
        <v>1858.8819999999998</v>
      </c>
      <c r="M59" s="44">
        <f t="shared" si="3"/>
        <v>6876.896000000001</v>
      </c>
      <c r="N59" s="42">
        <f>D59*N$10</f>
        <v>190.78400000000002</v>
      </c>
      <c r="O59" s="42">
        <f t="shared" si="9"/>
        <v>841.184</v>
      </c>
      <c r="P59" s="42">
        <f t="shared" si="4"/>
        <v>1040.64</v>
      </c>
      <c r="Q59" s="44">
        <f t="shared" si="13"/>
        <v>8949.504</v>
      </c>
      <c r="R59" s="1"/>
    </row>
    <row r="60" spans="1:18" ht="12.75">
      <c r="A60" s="18">
        <f t="shared" si="5"/>
        <v>40</v>
      </c>
      <c r="B60" s="3" t="s">
        <v>30</v>
      </c>
      <c r="C60" s="4">
        <v>177</v>
      </c>
      <c r="D60" s="90">
        <v>2872.87</v>
      </c>
      <c r="E60" s="42">
        <f t="shared" si="14"/>
        <v>86.1861</v>
      </c>
      <c r="F60" s="42">
        <v>632.37</v>
      </c>
      <c r="G60" s="42">
        <f t="shared" si="6"/>
        <v>1378.9776</v>
      </c>
      <c r="H60" s="49">
        <v>3667.61</v>
      </c>
      <c r="I60" s="42">
        <f t="shared" si="1"/>
        <v>603.3027</v>
      </c>
      <c r="J60" s="42">
        <f t="shared" si="2"/>
        <v>5745.74</v>
      </c>
      <c r="K60" s="33">
        <v>804.3</v>
      </c>
      <c r="L60" s="42">
        <f t="shared" si="12"/>
        <v>9863.372700000004</v>
      </c>
      <c r="M60" s="44">
        <f t="shared" si="3"/>
        <v>22781.8591</v>
      </c>
      <c r="N60" s="42">
        <f>D60*N$10</f>
        <v>632.0314</v>
      </c>
      <c r="O60" s="42">
        <f t="shared" si="9"/>
        <v>2786.6839</v>
      </c>
      <c r="P60" s="42">
        <f t="shared" si="4"/>
        <v>3447.444</v>
      </c>
      <c r="Q60" s="44">
        <f t="shared" si="13"/>
        <v>29648.0184</v>
      </c>
      <c r="R60" s="1"/>
    </row>
    <row r="61" spans="1:18" ht="12.75">
      <c r="A61" s="18">
        <f t="shared" si="5"/>
        <v>41</v>
      </c>
      <c r="B61" s="3" t="s">
        <v>30</v>
      </c>
      <c r="C61" s="4">
        <v>179</v>
      </c>
      <c r="D61" s="11">
        <v>1953.3</v>
      </c>
      <c r="E61" s="42">
        <f t="shared" si="14"/>
        <v>58.599</v>
      </c>
      <c r="F61" s="42">
        <v>1138.27</v>
      </c>
      <c r="G61" s="42">
        <f t="shared" si="6"/>
        <v>937.584</v>
      </c>
      <c r="H61" s="49">
        <v>3568.55</v>
      </c>
      <c r="I61" s="42">
        <f t="shared" si="1"/>
        <v>410.193</v>
      </c>
      <c r="J61" s="42">
        <f t="shared" si="2"/>
        <v>3906.6</v>
      </c>
      <c r="K61" s="33">
        <v>643.29</v>
      </c>
      <c r="L61" s="42">
        <f t="shared" si="12"/>
        <v>4826.583000000006</v>
      </c>
      <c r="M61" s="44">
        <f t="shared" si="3"/>
        <v>15489.669000000005</v>
      </c>
      <c r="N61" s="50">
        <v>0</v>
      </c>
      <c r="O61" s="42">
        <f t="shared" si="9"/>
        <v>1894.7009999999998</v>
      </c>
      <c r="P61" s="42">
        <f t="shared" si="4"/>
        <v>2343.96</v>
      </c>
      <c r="Q61" s="44">
        <f t="shared" si="13"/>
        <v>19728.33</v>
      </c>
      <c r="R61" s="1">
        <f>D61*0.22</f>
        <v>429.726</v>
      </c>
    </row>
    <row r="62" spans="1:18" ht="12.75">
      <c r="A62" s="18">
        <f t="shared" si="5"/>
        <v>42</v>
      </c>
      <c r="B62" s="3" t="s">
        <v>30</v>
      </c>
      <c r="C62" s="4">
        <v>181</v>
      </c>
      <c r="D62" s="11">
        <v>4405.4</v>
      </c>
      <c r="E62" s="42">
        <f t="shared" si="14"/>
        <v>132.16199999999998</v>
      </c>
      <c r="F62" s="42">
        <v>910.61</v>
      </c>
      <c r="G62" s="42">
        <f t="shared" si="6"/>
        <v>2114.5919999999996</v>
      </c>
      <c r="H62" s="49">
        <v>5495.73</v>
      </c>
      <c r="I62" s="42">
        <f t="shared" si="1"/>
        <v>925.1339999999999</v>
      </c>
      <c r="J62" s="42">
        <f t="shared" si="2"/>
        <v>8810.8</v>
      </c>
      <c r="K62" s="33">
        <v>1176.19</v>
      </c>
      <c r="L62" s="42">
        <f t="shared" si="12"/>
        <v>15369.60400000001</v>
      </c>
      <c r="M62" s="44">
        <f t="shared" si="3"/>
        <v>34934.82200000001</v>
      </c>
      <c r="N62" s="42">
        <f>D62*N$10</f>
        <v>969.1879999999999</v>
      </c>
      <c r="O62" s="42">
        <f t="shared" si="9"/>
        <v>4273.237999999999</v>
      </c>
      <c r="P62" s="42">
        <f t="shared" si="4"/>
        <v>5286.48</v>
      </c>
      <c r="Q62" s="44">
        <f t="shared" si="13"/>
        <v>45463.727999999996</v>
      </c>
      <c r="R62" s="1"/>
    </row>
    <row r="63" spans="1:18" ht="12.75">
      <c r="A63" s="18"/>
      <c r="B63" s="3"/>
      <c r="C63" s="4"/>
      <c r="D63" s="12"/>
      <c r="E63" s="42"/>
      <c r="F63" s="42"/>
      <c r="G63" s="42"/>
      <c r="H63" s="49"/>
      <c r="I63" s="42"/>
      <c r="J63" s="42"/>
      <c r="K63" s="42"/>
      <c r="L63" s="42"/>
      <c r="M63" s="44"/>
      <c r="N63" s="42"/>
      <c r="O63" s="42"/>
      <c r="P63" s="42"/>
      <c r="Q63" s="42"/>
      <c r="R63" s="1"/>
    </row>
    <row r="64" spans="1:18" ht="12.75">
      <c r="A64" s="18"/>
      <c r="B64" s="3"/>
      <c r="C64" s="4" t="s">
        <v>41</v>
      </c>
      <c r="D64" s="25">
        <f>SUM(D15:D62)-D39</f>
        <v>74845.83999999998</v>
      </c>
      <c r="E64" s="52">
        <f aca="true" t="shared" si="15" ref="E64:R64">SUM(E15:E62)-E39-E40</f>
        <v>2223.445199999999</v>
      </c>
      <c r="F64" s="52">
        <f t="shared" si="15"/>
        <v>19274.6</v>
      </c>
      <c r="G64" s="52">
        <f t="shared" si="15"/>
        <v>35575.12319999999</v>
      </c>
      <c r="H64" s="52">
        <f t="shared" si="15"/>
        <v>120755.73000000001</v>
      </c>
      <c r="I64" s="52">
        <f t="shared" si="15"/>
        <v>15619.766399999997</v>
      </c>
      <c r="J64" s="52">
        <f t="shared" si="15"/>
        <v>149691.67999999996</v>
      </c>
      <c r="K64" s="52">
        <f t="shared" si="15"/>
        <v>21937.259999999995</v>
      </c>
      <c r="L64" s="52">
        <f t="shared" si="15"/>
        <v>226855.68640000006</v>
      </c>
      <c r="M64" s="44">
        <f t="shared" si="15"/>
        <v>591933.2912000001</v>
      </c>
      <c r="N64" s="42">
        <f t="shared" si="15"/>
        <v>15682.7088</v>
      </c>
      <c r="O64" s="42">
        <f t="shared" si="15"/>
        <v>72600.4648</v>
      </c>
      <c r="P64" s="42">
        <f t="shared" si="15"/>
        <v>89815.008</v>
      </c>
      <c r="Q64" s="44">
        <f>SUM(Q15:Q62)-Q39-Q40</f>
        <v>770031.4728</v>
      </c>
      <c r="R64" s="44">
        <f t="shared" si="15"/>
        <v>2377.596</v>
      </c>
    </row>
    <row r="65" spans="1:18" ht="12.75">
      <c r="A65" s="18"/>
      <c r="B65" s="3"/>
      <c r="C65" s="4"/>
      <c r="D65" s="25"/>
      <c r="E65" s="52"/>
      <c r="F65" s="52"/>
      <c r="G65" s="52"/>
      <c r="H65" s="52"/>
      <c r="I65" s="52"/>
      <c r="J65" s="52"/>
      <c r="K65" s="52"/>
      <c r="L65" s="52"/>
      <c r="M65" s="44"/>
      <c r="N65" s="42"/>
      <c r="O65" s="42"/>
      <c r="P65" s="42"/>
      <c r="Q65" s="44"/>
      <c r="R65" s="44"/>
    </row>
    <row r="66" spans="1:18" ht="12.75">
      <c r="A66" s="18"/>
      <c r="B66" s="3"/>
      <c r="C66" s="4"/>
      <c r="D66" s="25"/>
      <c r="E66" s="52"/>
      <c r="F66" s="52"/>
      <c r="G66" s="52"/>
      <c r="H66" s="52"/>
      <c r="I66" s="52"/>
      <c r="J66" s="52"/>
      <c r="K66" s="52"/>
      <c r="L66" s="52"/>
      <c r="M66" s="44"/>
      <c r="N66" s="42"/>
      <c r="O66" s="42"/>
      <c r="P66" s="42"/>
      <c r="Q66" s="44"/>
      <c r="R66" s="44"/>
    </row>
    <row r="67" spans="1:18" ht="12.75">
      <c r="A67" s="18"/>
      <c r="B67" s="3"/>
      <c r="C67" s="4"/>
      <c r="D67" s="25"/>
      <c r="E67" s="52"/>
      <c r="F67" s="52"/>
      <c r="G67" s="52"/>
      <c r="H67" s="52"/>
      <c r="I67" s="52"/>
      <c r="J67" s="52"/>
      <c r="K67" s="52"/>
      <c r="L67" s="52"/>
      <c r="M67" s="44"/>
      <c r="N67" s="42"/>
      <c r="O67" s="42"/>
      <c r="P67" s="42"/>
      <c r="Q67" s="44"/>
      <c r="R67" s="44"/>
    </row>
    <row r="68" spans="1:18" ht="12.75">
      <c r="A68" s="18"/>
      <c r="B68" s="3"/>
      <c r="C68" s="4"/>
      <c r="D68" s="12"/>
      <c r="E68" s="42"/>
      <c r="F68" s="42"/>
      <c r="G68" s="42"/>
      <c r="H68" s="42"/>
      <c r="I68" s="42"/>
      <c r="J68" s="42"/>
      <c r="K68" s="42"/>
      <c r="L68" s="42"/>
      <c r="M68" s="45">
        <f>SUM(E64+F64+G64+H64+I64+J64+K64+L64)</f>
        <v>591933.2912000001</v>
      </c>
      <c r="N68" s="42"/>
      <c r="O68" s="19"/>
      <c r="P68" s="42"/>
      <c r="Q68" s="45">
        <f>SUM(M64+N64+O64+P64)</f>
        <v>770031.4728000001</v>
      </c>
      <c r="R68" s="1"/>
    </row>
    <row r="69" spans="1:18" ht="12.75">
      <c r="A69" s="18"/>
      <c r="B69" s="3"/>
      <c r="C69" s="4"/>
      <c r="D69" s="12"/>
      <c r="E69" s="55"/>
      <c r="F69" s="55"/>
      <c r="G69" s="55"/>
      <c r="H69" s="55"/>
      <c r="I69" s="55"/>
      <c r="J69" s="55"/>
      <c r="K69" s="55"/>
      <c r="L69" s="55"/>
      <c r="M69" s="43"/>
      <c r="N69" s="49"/>
      <c r="O69" s="37"/>
      <c r="P69" s="49"/>
      <c r="Q69" s="43"/>
      <c r="R69" s="1"/>
    </row>
    <row r="70" spans="1:18" ht="12.75">
      <c r="A70" s="18"/>
      <c r="B70" s="3"/>
      <c r="C70" s="4"/>
      <c r="D70" s="12"/>
      <c r="E70" s="55"/>
      <c r="F70" s="55"/>
      <c r="G70" s="55"/>
      <c r="H70" s="55"/>
      <c r="I70" s="55"/>
      <c r="J70" s="55"/>
      <c r="K70" s="55"/>
      <c r="L70" s="55"/>
      <c r="M70" s="43"/>
      <c r="N70" s="49"/>
      <c r="O70" s="37"/>
      <c r="P70" s="49"/>
      <c r="Q70" s="49"/>
      <c r="R70" s="58"/>
    </row>
    <row r="71" spans="1:18" ht="12.75">
      <c r="A71" s="18"/>
      <c r="B71" s="3"/>
      <c r="C71" s="4"/>
      <c r="D71" s="12"/>
      <c r="E71" s="42"/>
      <c r="F71" s="42"/>
      <c r="G71" s="42"/>
      <c r="H71" s="42"/>
      <c r="I71" s="42"/>
      <c r="J71" s="42"/>
      <c r="K71" s="42"/>
      <c r="L71" s="42"/>
      <c r="M71" s="43"/>
      <c r="N71" s="49"/>
      <c r="O71" s="37"/>
      <c r="P71" s="49"/>
      <c r="Q71" s="49"/>
      <c r="R71" s="58"/>
    </row>
    <row r="72" spans="1:18" ht="15.75">
      <c r="A72" s="18"/>
      <c r="B72" s="3"/>
      <c r="C72" s="4"/>
      <c r="D72" s="12"/>
      <c r="E72" s="42"/>
      <c r="F72" s="42"/>
      <c r="G72" s="42"/>
      <c r="H72" s="42"/>
      <c r="I72" s="200" t="s">
        <v>65</v>
      </c>
      <c r="J72" s="201"/>
      <c r="K72" s="201"/>
      <c r="L72" s="201"/>
      <c r="M72" s="201"/>
      <c r="N72" s="201"/>
      <c r="O72" s="201"/>
      <c r="P72" s="201"/>
      <c r="Q72" s="201"/>
      <c r="R72" s="58"/>
    </row>
    <row r="73" spans="1:18" ht="12.75">
      <c r="A73" s="18"/>
      <c r="B73" s="3"/>
      <c r="C73" s="4"/>
      <c r="D73" s="11" t="s">
        <v>79</v>
      </c>
      <c r="E73" s="42" t="s">
        <v>75</v>
      </c>
      <c r="F73" s="126" t="s">
        <v>68</v>
      </c>
      <c r="G73" s="42" t="s">
        <v>69</v>
      </c>
      <c r="H73" s="126" t="s">
        <v>70</v>
      </c>
      <c r="I73" s="42" t="s">
        <v>71</v>
      </c>
      <c r="J73" s="106" t="s">
        <v>38</v>
      </c>
      <c r="K73" s="125" t="s">
        <v>72</v>
      </c>
      <c r="L73" s="106" t="s">
        <v>73</v>
      </c>
      <c r="M73" s="44" t="s">
        <v>77</v>
      </c>
      <c r="N73" s="19" t="s">
        <v>42</v>
      </c>
      <c r="O73" s="42" t="s">
        <v>43</v>
      </c>
      <c r="P73" s="42" t="s">
        <v>74</v>
      </c>
      <c r="Q73" s="42" t="s">
        <v>76</v>
      </c>
      <c r="R73" s="58"/>
    </row>
    <row r="74" spans="1:18" ht="12.75">
      <c r="A74" s="18"/>
      <c r="B74" s="3"/>
      <c r="C74" s="4"/>
      <c r="D74" s="25"/>
      <c r="E74" s="141">
        <v>0.03</v>
      </c>
      <c r="F74" s="141">
        <v>0.27</v>
      </c>
      <c r="G74" s="141">
        <v>0.48</v>
      </c>
      <c r="H74" s="141">
        <v>1.79</v>
      </c>
      <c r="I74" s="142">
        <v>0.21</v>
      </c>
      <c r="J74" s="141">
        <v>2</v>
      </c>
      <c r="K74" s="141">
        <v>0.3</v>
      </c>
      <c r="L74" s="141">
        <v>1.73</v>
      </c>
      <c r="M74" s="141">
        <v>6.81</v>
      </c>
      <c r="N74" s="141">
        <v>0.22</v>
      </c>
      <c r="O74" s="141">
        <v>0.97</v>
      </c>
      <c r="P74" s="141">
        <v>1.2</v>
      </c>
      <c r="Q74" s="72">
        <v>9.2</v>
      </c>
      <c r="R74" s="58"/>
    </row>
    <row r="75" spans="1:18" ht="12.75">
      <c r="A75" s="18"/>
      <c r="B75" s="3"/>
      <c r="C75" s="4"/>
      <c r="D75" s="25"/>
      <c r="E75" s="141"/>
      <c r="F75" s="141"/>
      <c r="G75" s="141"/>
      <c r="H75" s="141"/>
      <c r="I75" s="142"/>
      <c r="J75" s="141"/>
      <c r="K75" s="141"/>
      <c r="L75" s="141"/>
      <c r="M75" s="141"/>
      <c r="N75" s="141"/>
      <c r="O75" s="141"/>
      <c r="P75" s="141"/>
      <c r="Q75" s="72"/>
      <c r="R75" s="58"/>
    </row>
    <row r="76" spans="1:18" ht="12.75">
      <c r="A76" s="18">
        <v>43</v>
      </c>
      <c r="B76" s="100" t="s">
        <v>4</v>
      </c>
      <c r="C76" s="101">
        <v>10</v>
      </c>
      <c r="D76" s="11">
        <v>858.1</v>
      </c>
      <c r="E76" s="106">
        <f aca="true" t="shared" si="16" ref="E76:E101">D76*E$74</f>
        <v>25.743</v>
      </c>
      <c r="F76" s="106">
        <v>297.21</v>
      </c>
      <c r="G76" s="106">
        <f aca="true" t="shared" si="17" ref="G76:G92">D76*G$74</f>
        <v>411.888</v>
      </c>
      <c r="H76" s="116">
        <v>1677.89</v>
      </c>
      <c r="I76" s="106">
        <f aca="true" t="shared" si="18" ref="I76:I101">D76*I$74</f>
        <v>180.201</v>
      </c>
      <c r="J76" s="106">
        <f aca="true" t="shared" si="19" ref="J76:J101">D76*J$74</f>
        <v>1716.2</v>
      </c>
      <c r="K76" s="106">
        <v>280.13</v>
      </c>
      <c r="L76" s="42">
        <f aca="true" t="shared" si="20" ref="L76:L101">Q76-E76-F76-G76-H76-I76-J76-K76-N76-O76-P76</f>
        <v>1254.3989999999988</v>
      </c>
      <c r="M76" s="44">
        <f aca="true" t="shared" si="21" ref="M76:M101">SUM(E76:L76)</f>
        <v>5843.660999999998</v>
      </c>
      <c r="N76" s="42">
        <f>D76*N$74</f>
        <v>188.782</v>
      </c>
      <c r="O76" s="42">
        <f aca="true" t="shared" si="22" ref="O76:O101">D76*O$74</f>
        <v>832.357</v>
      </c>
      <c r="P76" s="42">
        <f aca="true" t="shared" si="23" ref="P76:P101">D76*P$74</f>
        <v>1029.72</v>
      </c>
      <c r="Q76" s="44">
        <f>SUM(D76*Q$74)-R76</f>
        <v>7894.5199999999995</v>
      </c>
      <c r="R76" s="58"/>
    </row>
    <row r="77" spans="1:18" ht="12.75">
      <c r="A77" s="18">
        <f aca="true" t="shared" si="24" ref="A77:A101">A76+1</f>
        <v>44</v>
      </c>
      <c r="B77" s="100" t="s">
        <v>4</v>
      </c>
      <c r="C77" s="101">
        <v>12</v>
      </c>
      <c r="D77" s="11">
        <v>826.5</v>
      </c>
      <c r="E77" s="106">
        <f t="shared" si="16"/>
        <v>24.794999999999998</v>
      </c>
      <c r="F77" s="106">
        <v>297.21</v>
      </c>
      <c r="G77" s="106">
        <f t="shared" si="17"/>
        <v>396.71999999999997</v>
      </c>
      <c r="H77" s="116">
        <v>1677.89</v>
      </c>
      <c r="I77" s="106">
        <f t="shared" si="18"/>
        <v>173.565</v>
      </c>
      <c r="J77" s="106">
        <f t="shared" si="19"/>
        <v>1653</v>
      </c>
      <c r="K77" s="106">
        <v>277.62</v>
      </c>
      <c r="L77" s="42">
        <f t="shared" si="20"/>
        <v>1127.6649999999993</v>
      </c>
      <c r="M77" s="44">
        <f t="shared" si="21"/>
        <v>5628.464999999999</v>
      </c>
      <c r="N77" s="42">
        <f aca="true" t="shared" si="25" ref="N77:N101">D77*N$74</f>
        <v>181.83</v>
      </c>
      <c r="O77" s="42">
        <f t="shared" si="22"/>
        <v>801.7049999999999</v>
      </c>
      <c r="P77" s="42">
        <f t="shared" si="23"/>
        <v>991.8</v>
      </c>
      <c r="Q77" s="44">
        <f aca="true" t="shared" si="26" ref="Q77:Q101">SUM(D77*Q$74)-R77</f>
        <v>7603.799999999999</v>
      </c>
      <c r="R77" s="58"/>
    </row>
    <row r="78" spans="1:18" ht="12.75">
      <c r="A78" s="18">
        <f t="shared" si="24"/>
        <v>45</v>
      </c>
      <c r="B78" s="100" t="s">
        <v>4</v>
      </c>
      <c r="C78" s="101">
        <v>14</v>
      </c>
      <c r="D78" s="11">
        <v>805.8</v>
      </c>
      <c r="E78" s="106">
        <f t="shared" si="16"/>
        <v>24.174</v>
      </c>
      <c r="F78" s="106">
        <v>354.13</v>
      </c>
      <c r="G78" s="106">
        <f t="shared" si="17"/>
        <v>386.784</v>
      </c>
      <c r="H78" s="116">
        <v>1665.88</v>
      </c>
      <c r="I78" s="106">
        <f t="shared" si="18"/>
        <v>169.218</v>
      </c>
      <c r="J78" s="106">
        <f t="shared" si="19"/>
        <v>1611.6</v>
      </c>
      <c r="K78" s="106">
        <v>260.46</v>
      </c>
      <c r="L78" s="42">
        <f t="shared" si="20"/>
        <v>1015.2519999999994</v>
      </c>
      <c r="M78" s="44">
        <f t="shared" si="21"/>
        <v>5487.498</v>
      </c>
      <c r="N78" s="42">
        <f t="shared" si="25"/>
        <v>177.27599999999998</v>
      </c>
      <c r="O78" s="42">
        <f t="shared" si="22"/>
        <v>781.626</v>
      </c>
      <c r="P78" s="42">
        <f t="shared" si="23"/>
        <v>966.9599999999999</v>
      </c>
      <c r="Q78" s="44">
        <f t="shared" si="26"/>
        <v>7413.359999999999</v>
      </c>
      <c r="R78" s="58"/>
    </row>
    <row r="79" spans="1:18" ht="12.75">
      <c r="A79" s="18">
        <f t="shared" si="24"/>
        <v>46</v>
      </c>
      <c r="B79" s="100" t="s">
        <v>9</v>
      </c>
      <c r="C79" s="101" t="s">
        <v>49</v>
      </c>
      <c r="D79" s="11">
        <v>389.5</v>
      </c>
      <c r="E79" s="106">
        <f t="shared" si="16"/>
        <v>11.684999999999999</v>
      </c>
      <c r="F79" s="106">
        <v>50.59</v>
      </c>
      <c r="G79" s="106">
        <f t="shared" si="17"/>
        <v>186.95999999999998</v>
      </c>
      <c r="H79" s="116">
        <v>1596.84</v>
      </c>
      <c r="I79" s="106">
        <f t="shared" si="18"/>
        <v>81.795</v>
      </c>
      <c r="J79" s="106">
        <f t="shared" si="19"/>
        <v>779</v>
      </c>
      <c r="K79" s="106">
        <v>110.18</v>
      </c>
      <c r="L79" s="42">
        <f t="shared" si="20"/>
        <v>-164.55500000000058</v>
      </c>
      <c r="M79" s="44">
        <f t="shared" si="21"/>
        <v>2652.494999999999</v>
      </c>
      <c r="N79" s="50">
        <v>0</v>
      </c>
      <c r="O79" s="42">
        <f t="shared" si="22"/>
        <v>377.815</v>
      </c>
      <c r="P79" s="42">
        <f t="shared" si="23"/>
        <v>467.4</v>
      </c>
      <c r="Q79" s="44">
        <f t="shared" si="26"/>
        <v>3497.7099999999996</v>
      </c>
      <c r="R79" s="58">
        <f>(D79*0.22)</f>
        <v>85.69</v>
      </c>
    </row>
    <row r="80" spans="1:18" ht="12.75">
      <c r="A80" s="18">
        <f t="shared" si="24"/>
        <v>47</v>
      </c>
      <c r="B80" s="100" t="s">
        <v>15</v>
      </c>
      <c r="C80" s="101">
        <v>24</v>
      </c>
      <c r="D80" s="11">
        <v>370.4</v>
      </c>
      <c r="E80" s="106">
        <f t="shared" si="16"/>
        <v>11.111999999999998</v>
      </c>
      <c r="F80" s="106">
        <v>151.77</v>
      </c>
      <c r="G80" s="106">
        <f t="shared" si="17"/>
        <v>177.79199999999997</v>
      </c>
      <c r="H80" s="116">
        <v>1608.85</v>
      </c>
      <c r="I80" s="106">
        <f t="shared" si="18"/>
        <v>77.78399999999999</v>
      </c>
      <c r="J80" s="106">
        <f t="shared" si="19"/>
        <v>740.8</v>
      </c>
      <c r="K80" s="106">
        <v>179.95</v>
      </c>
      <c r="L80" s="42">
        <f t="shared" si="20"/>
        <v>-425.63400000000047</v>
      </c>
      <c r="M80" s="44">
        <f t="shared" si="21"/>
        <v>2522.4239999999995</v>
      </c>
      <c r="N80" s="42">
        <f t="shared" si="25"/>
        <v>81.488</v>
      </c>
      <c r="O80" s="42">
        <f t="shared" si="22"/>
        <v>359.28799999999995</v>
      </c>
      <c r="P80" s="42">
        <f t="shared" si="23"/>
        <v>444.47999999999996</v>
      </c>
      <c r="Q80" s="44">
        <f t="shared" si="26"/>
        <v>3407.6799999999994</v>
      </c>
      <c r="R80" s="58"/>
    </row>
    <row r="81" spans="1:18" ht="12.75">
      <c r="A81" s="18">
        <f t="shared" si="24"/>
        <v>48</v>
      </c>
      <c r="B81" s="100" t="s">
        <v>15</v>
      </c>
      <c r="C81" s="101" t="s">
        <v>55</v>
      </c>
      <c r="D81" s="11">
        <v>482</v>
      </c>
      <c r="E81" s="106">
        <f t="shared" si="16"/>
        <v>14.459999999999999</v>
      </c>
      <c r="F81" s="106">
        <v>151.77</v>
      </c>
      <c r="G81" s="106">
        <f t="shared" si="17"/>
        <v>231.35999999999999</v>
      </c>
      <c r="H81" s="116">
        <v>1611.85</v>
      </c>
      <c r="I81" s="106">
        <f t="shared" si="18"/>
        <v>101.22</v>
      </c>
      <c r="J81" s="106">
        <f t="shared" si="19"/>
        <v>964</v>
      </c>
      <c r="K81" s="106">
        <v>179.48</v>
      </c>
      <c r="L81" s="42">
        <f t="shared" si="20"/>
        <v>28.279999999999404</v>
      </c>
      <c r="M81" s="44">
        <f t="shared" si="21"/>
        <v>3282.419999999999</v>
      </c>
      <c r="N81" s="42">
        <f t="shared" si="25"/>
        <v>106.04</v>
      </c>
      <c r="O81" s="42">
        <f t="shared" si="22"/>
        <v>467.53999999999996</v>
      </c>
      <c r="P81" s="42">
        <f t="shared" si="23"/>
        <v>578.4</v>
      </c>
      <c r="Q81" s="44">
        <f t="shared" si="26"/>
        <v>4434.4</v>
      </c>
      <c r="R81" s="58"/>
    </row>
    <row r="82" spans="1:18" ht="12.75">
      <c r="A82" s="18">
        <f t="shared" si="24"/>
        <v>49</v>
      </c>
      <c r="B82" s="100" t="s">
        <v>15</v>
      </c>
      <c r="C82" s="101" t="s">
        <v>56</v>
      </c>
      <c r="D82" s="11">
        <v>552.91</v>
      </c>
      <c r="E82" s="106">
        <f t="shared" si="16"/>
        <v>16.5873</v>
      </c>
      <c r="F82" s="106">
        <v>151.77</v>
      </c>
      <c r="G82" s="106">
        <f t="shared" si="17"/>
        <v>265.3968</v>
      </c>
      <c r="H82" s="116">
        <v>2660.63</v>
      </c>
      <c r="I82" s="106">
        <f t="shared" si="18"/>
        <v>116.1111</v>
      </c>
      <c r="J82" s="106">
        <f t="shared" si="19"/>
        <v>1105.82</v>
      </c>
      <c r="K82" s="106">
        <v>180.22</v>
      </c>
      <c r="L82" s="42">
        <f t="shared" si="20"/>
        <v>-731.2181000000012</v>
      </c>
      <c r="M82" s="44">
        <f t="shared" si="21"/>
        <v>3765.3170999999993</v>
      </c>
      <c r="N82" s="42">
        <f t="shared" si="25"/>
        <v>121.6402</v>
      </c>
      <c r="O82" s="42">
        <f t="shared" si="22"/>
        <v>536.3226999999999</v>
      </c>
      <c r="P82" s="42">
        <f t="shared" si="23"/>
        <v>663.492</v>
      </c>
      <c r="Q82" s="44">
        <f t="shared" si="26"/>
        <v>5086.771999999999</v>
      </c>
      <c r="R82" s="58"/>
    </row>
    <row r="83" spans="1:18" ht="12.75">
      <c r="A83" s="18">
        <f t="shared" si="24"/>
        <v>50</v>
      </c>
      <c r="B83" s="100" t="s">
        <v>15</v>
      </c>
      <c r="C83" s="101" t="s">
        <v>57</v>
      </c>
      <c r="D83" s="11">
        <v>742.2</v>
      </c>
      <c r="E83" s="106">
        <f t="shared" si="16"/>
        <v>22.266000000000002</v>
      </c>
      <c r="F83" s="106">
        <v>151.77</v>
      </c>
      <c r="G83" s="106">
        <f t="shared" si="17"/>
        <v>356.25600000000003</v>
      </c>
      <c r="H83" s="116">
        <v>626.38</v>
      </c>
      <c r="I83" s="106">
        <f t="shared" si="18"/>
        <v>155.862</v>
      </c>
      <c r="J83" s="106">
        <f t="shared" si="19"/>
        <v>1484.4</v>
      </c>
      <c r="K83" s="106">
        <v>301.06</v>
      </c>
      <c r="L83" s="42">
        <f t="shared" si="20"/>
        <v>1956.3879999999995</v>
      </c>
      <c r="M83" s="44">
        <f t="shared" si="21"/>
        <v>5054.382</v>
      </c>
      <c r="N83" s="42">
        <f t="shared" si="25"/>
        <v>163.28400000000002</v>
      </c>
      <c r="O83" s="42">
        <f t="shared" si="22"/>
        <v>719.934</v>
      </c>
      <c r="P83" s="42">
        <f t="shared" si="23"/>
        <v>890.64</v>
      </c>
      <c r="Q83" s="44">
        <f t="shared" si="26"/>
        <v>6828.24</v>
      </c>
      <c r="R83" s="58"/>
    </row>
    <row r="84" spans="1:18" ht="12.75">
      <c r="A84" s="18">
        <f t="shared" si="24"/>
        <v>51</v>
      </c>
      <c r="B84" s="100" t="s">
        <v>15</v>
      </c>
      <c r="C84" s="101">
        <v>27</v>
      </c>
      <c r="D84" s="11">
        <v>619.3</v>
      </c>
      <c r="E84" s="106">
        <f t="shared" si="16"/>
        <v>18.578999999999997</v>
      </c>
      <c r="F84" s="106">
        <v>151.77</v>
      </c>
      <c r="G84" s="106">
        <f t="shared" si="17"/>
        <v>297.26399999999995</v>
      </c>
      <c r="H84" s="116">
        <v>1150.57</v>
      </c>
      <c r="I84" s="106">
        <f t="shared" si="18"/>
        <v>130.053</v>
      </c>
      <c r="J84" s="106">
        <f t="shared" si="19"/>
        <v>1238.6</v>
      </c>
      <c r="K84" s="106">
        <v>125.77</v>
      </c>
      <c r="L84" s="42">
        <f t="shared" si="20"/>
        <v>1104.8269999999998</v>
      </c>
      <c r="M84" s="44">
        <f t="shared" si="21"/>
        <v>4217.432999999999</v>
      </c>
      <c r="N84" s="42">
        <f t="shared" si="25"/>
        <v>136.24599999999998</v>
      </c>
      <c r="O84" s="42">
        <f t="shared" si="22"/>
        <v>600.7209999999999</v>
      </c>
      <c r="P84" s="42">
        <f t="shared" si="23"/>
        <v>743.16</v>
      </c>
      <c r="Q84" s="44">
        <f t="shared" si="26"/>
        <v>5697.5599999999995</v>
      </c>
      <c r="R84" s="58"/>
    </row>
    <row r="85" spans="1:18" ht="12.75">
      <c r="A85" s="18">
        <f t="shared" si="24"/>
        <v>52</v>
      </c>
      <c r="B85" s="100" t="s">
        <v>15</v>
      </c>
      <c r="C85" s="101">
        <v>31</v>
      </c>
      <c r="D85" s="11">
        <v>585.39</v>
      </c>
      <c r="E85" s="106">
        <f t="shared" si="16"/>
        <v>17.5617</v>
      </c>
      <c r="F85" s="106">
        <v>158.09</v>
      </c>
      <c r="G85" s="106">
        <f t="shared" si="17"/>
        <v>280.9872</v>
      </c>
      <c r="H85" s="116">
        <v>1656.88</v>
      </c>
      <c r="I85" s="106">
        <f t="shared" si="18"/>
        <v>122.9319</v>
      </c>
      <c r="J85" s="106">
        <f t="shared" si="19"/>
        <v>1170.78</v>
      </c>
      <c r="K85" s="106">
        <v>184.44</v>
      </c>
      <c r="L85" s="42">
        <f t="shared" si="20"/>
        <v>394.83509999999967</v>
      </c>
      <c r="M85" s="44">
        <f t="shared" si="21"/>
        <v>3986.5059</v>
      </c>
      <c r="N85" s="42">
        <f t="shared" si="25"/>
        <v>128.7858</v>
      </c>
      <c r="O85" s="42">
        <f t="shared" si="22"/>
        <v>567.8283</v>
      </c>
      <c r="P85" s="42">
        <f t="shared" si="23"/>
        <v>702.468</v>
      </c>
      <c r="Q85" s="44">
        <f t="shared" si="26"/>
        <v>5385.588</v>
      </c>
      <c r="R85" s="58"/>
    </row>
    <row r="86" spans="1:18" ht="12.75">
      <c r="A86" s="18">
        <f t="shared" si="24"/>
        <v>53</v>
      </c>
      <c r="B86" s="100" t="s">
        <v>15</v>
      </c>
      <c r="C86" s="101">
        <v>33</v>
      </c>
      <c r="D86" s="11">
        <v>572.2</v>
      </c>
      <c r="E86" s="106">
        <f t="shared" si="16"/>
        <v>17.166</v>
      </c>
      <c r="F86" s="106">
        <v>164.42</v>
      </c>
      <c r="G86" s="106">
        <f t="shared" si="17"/>
        <v>274.656</v>
      </c>
      <c r="H86" s="116">
        <v>1638.87</v>
      </c>
      <c r="I86" s="106">
        <f t="shared" si="18"/>
        <v>120.162</v>
      </c>
      <c r="J86" s="106">
        <f t="shared" si="19"/>
        <v>1144.4</v>
      </c>
      <c r="K86" s="106">
        <v>171.36</v>
      </c>
      <c r="L86" s="42">
        <f t="shared" si="20"/>
        <v>365.64799999999957</v>
      </c>
      <c r="M86" s="44">
        <f t="shared" si="21"/>
        <v>3896.682</v>
      </c>
      <c r="N86" s="42">
        <f t="shared" si="25"/>
        <v>125.88400000000001</v>
      </c>
      <c r="O86" s="42">
        <f t="shared" si="22"/>
        <v>555.034</v>
      </c>
      <c r="P86" s="42">
        <f t="shared" si="23"/>
        <v>686.64</v>
      </c>
      <c r="Q86" s="44">
        <f t="shared" si="26"/>
        <v>5264.24</v>
      </c>
      <c r="R86" s="58"/>
    </row>
    <row r="87" spans="1:18" ht="12.75">
      <c r="A87" s="18">
        <f t="shared" si="24"/>
        <v>54</v>
      </c>
      <c r="B87" s="100" t="s">
        <v>15</v>
      </c>
      <c r="C87" s="101">
        <v>35</v>
      </c>
      <c r="D87" s="11">
        <v>276.7</v>
      </c>
      <c r="E87" s="106">
        <f t="shared" si="16"/>
        <v>8.301</v>
      </c>
      <c r="F87" s="106">
        <v>164.42</v>
      </c>
      <c r="G87" s="106">
        <f t="shared" si="17"/>
        <v>132.816</v>
      </c>
      <c r="H87" s="116">
        <v>1581.83</v>
      </c>
      <c r="I87" s="106">
        <f t="shared" si="18"/>
        <v>58.10699999999999</v>
      </c>
      <c r="J87" s="106">
        <f t="shared" si="19"/>
        <v>553.4</v>
      </c>
      <c r="K87" s="106">
        <v>109.28</v>
      </c>
      <c r="L87" s="42">
        <f t="shared" si="20"/>
        <v>-723.8269999999998</v>
      </c>
      <c r="M87" s="44">
        <f t="shared" si="21"/>
        <v>1884.3270000000002</v>
      </c>
      <c r="N87" s="42">
        <f t="shared" si="25"/>
        <v>60.873999999999995</v>
      </c>
      <c r="O87" s="42">
        <f t="shared" si="22"/>
        <v>268.399</v>
      </c>
      <c r="P87" s="42">
        <f t="shared" si="23"/>
        <v>332.03999999999996</v>
      </c>
      <c r="Q87" s="44">
        <f t="shared" si="26"/>
        <v>2545.64</v>
      </c>
      <c r="R87" s="58"/>
    </row>
    <row r="88" spans="1:18" ht="12.75">
      <c r="A88" s="18">
        <f t="shared" si="24"/>
        <v>55</v>
      </c>
      <c r="B88" s="100" t="s">
        <v>15</v>
      </c>
      <c r="C88" s="101">
        <v>37</v>
      </c>
      <c r="D88" s="11">
        <v>542.2</v>
      </c>
      <c r="E88" s="106">
        <f t="shared" si="16"/>
        <v>16.266000000000002</v>
      </c>
      <c r="F88" s="106">
        <v>158.09</v>
      </c>
      <c r="G88" s="106">
        <f t="shared" si="17"/>
        <v>260.25600000000003</v>
      </c>
      <c r="H88" s="116">
        <v>1620.85</v>
      </c>
      <c r="I88" s="106">
        <f t="shared" si="18"/>
        <v>113.86200000000001</v>
      </c>
      <c r="J88" s="106">
        <f t="shared" si="19"/>
        <v>1084.4</v>
      </c>
      <c r="K88" s="106">
        <v>170.68</v>
      </c>
      <c r="L88" s="42">
        <f t="shared" si="20"/>
        <v>267.9779999999994</v>
      </c>
      <c r="M88" s="44">
        <f t="shared" si="21"/>
        <v>3692.3819999999996</v>
      </c>
      <c r="N88" s="42">
        <f t="shared" si="25"/>
        <v>119.284</v>
      </c>
      <c r="O88" s="42">
        <f t="shared" si="22"/>
        <v>525.9340000000001</v>
      </c>
      <c r="P88" s="42">
        <f t="shared" si="23"/>
        <v>650.64</v>
      </c>
      <c r="Q88" s="44">
        <f t="shared" si="26"/>
        <v>4988.24</v>
      </c>
      <c r="R88" s="58"/>
    </row>
    <row r="89" spans="1:18" ht="12.75">
      <c r="A89" s="18">
        <f t="shared" si="24"/>
        <v>56</v>
      </c>
      <c r="B89" s="102" t="s">
        <v>18</v>
      </c>
      <c r="C89" s="103">
        <v>4</v>
      </c>
      <c r="D89" s="11">
        <v>351.3</v>
      </c>
      <c r="E89" s="106">
        <f t="shared" si="16"/>
        <v>10.539</v>
      </c>
      <c r="F89" s="106">
        <v>75.88</v>
      </c>
      <c r="G89" s="106">
        <f t="shared" si="17"/>
        <v>168.624</v>
      </c>
      <c r="H89" s="116">
        <v>554.34</v>
      </c>
      <c r="I89" s="106">
        <f t="shared" si="18"/>
        <v>73.773</v>
      </c>
      <c r="J89" s="106">
        <f t="shared" si="19"/>
        <v>702.6</v>
      </c>
      <c r="K89" s="106">
        <v>107.7</v>
      </c>
      <c r="L89" s="42">
        <f t="shared" si="20"/>
        <v>698.8969999999997</v>
      </c>
      <c r="M89" s="44">
        <f t="shared" si="21"/>
        <v>2392.353</v>
      </c>
      <c r="N89" s="50">
        <v>0</v>
      </c>
      <c r="O89" s="42">
        <f t="shared" si="22"/>
        <v>340.761</v>
      </c>
      <c r="P89" s="42">
        <f t="shared" si="23"/>
        <v>421.56</v>
      </c>
      <c r="Q89" s="44">
        <f t="shared" si="26"/>
        <v>3154.674</v>
      </c>
      <c r="R89" s="58">
        <f>(D89*0.22)</f>
        <v>77.286</v>
      </c>
    </row>
    <row r="90" spans="1:18" ht="12.75">
      <c r="A90" s="18">
        <f t="shared" si="24"/>
        <v>57</v>
      </c>
      <c r="B90" s="100" t="s">
        <v>22</v>
      </c>
      <c r="C90" s="101" t="s">
        <v>59</v>
      </c>
      <c r="D90" s="11">
        <v>334.1</v>
      </c>
      <c r="E90" s="106">
        <f t="shared" si="16"/>
        <v>10.023</v>
      </c>
      <c r="F90" s="106">
        <v>113.83</v>
      </c>
      <c r="G90" s="106">
        <f t="shared" si="17"/>
        <v>160.368</v>
      </c>
      <c r="H90" s="116">
        <v>1090.53</v>
      </c>
      <c r="I90" s="106">
        <f t="shared" si="18"/>
        <v>70.161</v>
      </c>
      <c r="J90" s="106">
        <f t="shared" si="19"/>
        <v>668.2</v>
      </c>
      <c r="K90" s="106">
        <v>358.41</v>
      </c>
      <c r="L90" s="42">
        <f t="shared" si="20"/>
        <v>-196.30100000000033</v>
      </c>
      <c r="M90" s="44">
        <f t="shared" si="21"/>
        <v>2275.2209999999995</v>
      </c>
      <c r="N90" s="42">
        <f t="shared" si="25"/>
        <v>73.50200000000001</v>
      </c>
      <c r="O90" s="42">
        <f t="shared" si="22"/>
        <v>324.077</v>
      </c>
      <c r="P90" s="42">
        <f t="shared" si="23"/>
        <v>400.92</v>
      </c>
      <c r="Q90" s="44">
        <f t="shared" si="26"/>
        <v>3073.72</v>
      </c>
      <c r="R90" s="58"/>
    </row>
    <row r="91" spans="1:18" ht="12.75">
      <c r="A91" s="18">
        <f t="shared" si="24"/>
        <v>58</v>
      </c>
      <c r="B91" s="100" t="s">
        <v>22</v>
      </c>
      <c r="C91" s="101" t="s">
        <v>58</v>
      </c>
      <c r="D91" s="11">
        <v>249.2</v>
      </c>
      <c r="E91" s="106">
        <f t="shared" si="16"/>
        <v>7.475999999999999</v>
      </c>
      <c r="F91" s="122">
        <v>189.71</v>
      </c>
      <c r="G91" s="123">
        <v>0</v>
      </c>
      <c r="H91" s="124">
        <v>0</v>
      </c>
      <c r="I91" s="106">
        <f t="shared" si="18"/>
        <v>52.331999999999994</v>
      </c>
      <c r="J91" s="106">
        <f t="shared" si="19"/>
        <v>498.4</v>
      </c>
      <c r="K91" s="106">
        <v>53.21</v>
      </c>
      <c r="L91" s="42">
        <f t="shared" si="20"/>
        <v>414.9680000000001</v>
      </c>
      <c r="M91" s="44">
        <f t="shared" si="21"/>
        <v>1216.096</v>
      </c>
      <c r="N91" s="42">
        <f t="shared" si="25"/>
        <v>54.824</v>
      </c>
      <c r="O91" s="42">
        <f t="shared" si="22"/>
        <v>241.724</v>
      </c>
      <c r="P91" s="42">
        <f t="shared" si="23"/>
        <v>299.03999999999996</v>
      </c>
      <c r="Q91" s="44">
        <f t="shared" si="26"/>
        <v>1811.684</v>
      </c>
      <c r="R91" s="58">
        <f>(D91*0.49)+(D91*1.44)</f>
        <v>480.95599999999996</v>
      </c>
    </row>
    <row r="92" spans="1:18" ht="12.75">
      <c r="A92" s="18">
        <f t="shared" si="24"/>
        <v>59</v>
      </c>
      <c r="B92" s="100" t="s">
        <v>22</v>
      </c>
      <c r="C92" s="101" t="s">
        <v>54</v>
      </c>
      <c r="D92" s="11">
        <v>343.5</v>
      </c>
      <c r="E92" s="106">
        <f t="shared" si="16"/>
        <v>10.305</v>
      </c>
      <c r="F92" s="106">
        <v>113.83</v>
      </c>
      <c r="G92" s="106">
        <f t="shared" si="17"/>
        <v>164.88</v>
      </c>
      <c r="H92" s="116">
        <v>1608.85</v>
      </c>
      <c r="I92" s="106">
        <f t="shared" si="18"/>
        <v>72.13499999999999</v>
      </c>
      <c r="J92" s="106">
        <f t="shared" si="19"/>
        <v>687</v>
      </c>
      <c r="K92" s="106">
        <v>106.85</v>
      </c>
      <c r="L92" s="42">
        <f t="shared" si="20"/>
        <v>-424.61499999999995</v>
      </c>
      <c r="M92" s="44">
        <f t="shared" si="21"/>
        <v>2339.235</v>
      </c>
      <c r="N92" s="42">
        <f t="shared" si="25"/>
        <v>75.57000000000001</v>
      </c>
      <c r="O92" s="42">
        <f t="shared" si="22"/>
        <v>333.195</v>
      </c>
      <c r="P92" s="42">
        <f t="shared" si="23"/>
        <v>412.2</v>
      </c>
      <c r="Q92" s="44">
        <f t="shared" si="26"/>
        <v>3160.2</v>
      </c>
      <c r="R92" s="58"/>
    </row>
    <row r="93" spans="1:18" ht="12.75">
      <c r="A93" s="18">
        <f t="shared" si="24"/>
        <v>60</v>
      </c>
      <c r="B93" s="100" t="s">
        <v>21</v>
      </c>
      <c r="C93" s="101">
        <v>1</v>
      </c>
      <c r="D93" s="11">
        <v>419.8</v>
      </c>
      <c r="E93" s="106">
        <f t="shared" si="16"/>
        <v>12.594</v>
      </c>
      <c r="F93" s="106">
        <v>189.71</v>
      </c>
      <c r="G93" s="123">
        <v>0</v>
      </c>
      <c r="H93" s="116">
        <v>1611.85</v>
      </c>
      <c r="I93" s="106">
        <f t="shared" si="18"/>
        <v>88.158</v>
      </c>
      <c r="J93" s="106">
        <f t="shared" si="19"/>
        <v>839.6</v>
      </c>
      <c r="K93" s="106">
        <v>196.68</v>
      </c>
      <c r="L93" s="42">
        <f t="shared" si="20"/>
        <v>-285.45600000000024</v>
      </c>
      <c r="M93" s="44">
        <f t="shared" si="21"/>
        <v>2653.1359999999995</v>
      </c>
      <c r="N93" s="42">
        <f t="shared" si="25"/>
        <v>92.35600000000001</v>
      </c>
      <c r="O93" s="42">
        <f t="shared" si="22"/>
        <v>407.206</v>
      </c>
      <c r="P93" s="42">
        <f t="shared" si="23"/>
        <v>503.76</v>
      </c>
      <c r="Q93" s="44">
        <f t="shared" si="26"/>
        <v>3656.4579999999996</v>
      </c>
      <c r="R93" s="58">
        <f>(D93*0.49)</f>
        <v>205.702</v>
      </c>
    </row>
    <row r="94" spans="1:18" ht="12.75">
      <c r="A94" s="18">
        <f t="shared" si="24"/>
        <v>61</v>
      </c>
      <c r="B94" s="100" t="s">
        <v>22</v>
      </c>
      <c r="C94" s="101">
        <v>58</v>
      </c>
      <c r="D94" s="11">
        <v>251.9</v>
      </c>
      <c r="E94" s="106">
        <f t="shared" si="16"/>
        <v>7.5569999999999995</v>
      </c>
      <c r="F94" s="122">
        <v>328.83</v>
      </c>
      <c r="G94" s="123">
        <v>0</v>
      </c>
      <c r="H94" s="124">
        <v>0</v>
      </c>
      <c r="I94" s="106">
        <f t="shared" si="18"/>
        <v>52.899</v>
      </c>
      <c r="J94" s="106">
        <f t="shared" si="19"/>
        <v>503.8</v>
      </c>
      <c r="K94" s="106">
        <v>54.93</v>
      </c>
      <c r="L94" s="42">
        <f t="shared" si="20"/>
        <v>281.2560000000001</v>
      </c>
      <c r="M94" s="44">
        <f t="shared" si="21"/>
        <v>1229.272</v>
      </c>
      <c r="N94" s="50">
        <v>0</v>
      </c>
      <c r="O94" s="42">
        <f t="shared" si="22"/>
        <v>244.343</v>
      </c>
      <c r="P94" s="42">
        <f t="shared" si="23"/>
        <v>302.28</v>
      </c>
      <c r="Q94" s="44">
        <f t="shared" si="26"/>
        <v>1775.895</v>
      </c>
      <c r="R94" s="58">
        <f>(D94*0.49)+(D94*1.44)+(D94*0.22)</f>
        <v>541.5849999999999</v>
      </c>
    </row>
    <row r="95" spans="1:18" ht="12.75">
      <c r="A95" s="18">
        <f t="shared" si="24"/>
        <v>62</v>
      </c>
      <c r="B95" s="102" t="s">
        <v>30</v>
      </c>
      <c r="C95" s="103">
        <v>150</v>
      </c>
      <c r="D95" s="11">
        <v>2731.7</v>
      </c>
      <c r="E95" s="106">
        <f t="shared" si="16"/>
        <v>81.951</v>
      </c>
      <c r="F95" s="106">
        <v>455.31</v>
      </c>
      <c r="G95" s="106">
        <f aca="true" t="shared" si="27" ref="G95:G101">D95*G$74</f>
        <v>1311.216</v>
      </c>
      <c r="H95" s="116">
        <v>5235.07</v>
      </c>
      <c r="I95" s="106">
        <f t="shared" si="18"/>
        <v>573.6569999999999</v>
      </c>
      <c r="J95" s="106">
        <f t="shared" si="19"/>
        <v>5463.4</v>
      </c>
      <c r="K95" s="106">
        <v>852.88</v>
      </c>
      <c r="L95" s="42">
        <f t="shared" si="20"/>
        <v>4629.392999999996</v>
      </c>
      <c r="M95" s="44">
        <f t="shared" si="21"/>
        <v>18602.876999999993</v>
      </c>
      <c r="N95" s="42">
        <f t="shared" si="25"/>
        <v>600.9739999999999</v>
      </c>
      <c r="O95" s="42">
        <f t="shared" si="22"/>
        <v>2649.749</v>
      </c>
      <c r="P95" s="42">
        <f t="shared" si="23"/>
        <v>3278.0399999999995</v>
      </c>
      <c r="Q95" s="44">
        <f t="shared" si="26"/>
        <v>25131.639999999996</v>
      </c>
      <c r="R95" s="58"/>
    </row>
    <row r="96" spans="1:18" ht="12.75">
      <c r="A96" s="18">
        <f t="shared" si="24"/>
        <v>63</v>
      </c>
      <c r="B96" s="100" t="s">
        <v>22</v>
      </c>
      <c r="C96" s="101" t="s">
        <v>46</v>
      </c>
      <c r="D96" s="11">
        <v>308.9</v>
      </c>
      <c r="E96" s="106">
        <f>D96*E$74</f>
        <v>9.267</v>
      </c>
      <c r="F96" s="106">
        <v>113.83</v>
      </c>
      <c r="G96" s="106">
        <f t="shared" si="27"/>
        <v>148.272</v>
      </c>
      <c r="H96" s="116">
        <v>539.33</v>
      </c>
      <c r="I96" s="106">
        <f t="shared" si="18"/>
        <v>64.869</v>
      </c>
      <c r="J96" s="106">
        <f t="shared" si="19"/>
        <v>617.8</v>
      </c>
      <c r="K96" s="106">
        <v>106.64</v>
      </c>
      <c r="L96" s="42">
        <f t="shared" si="20"/>
        <v>503.601</v>
      </c>
      <c r="M96" s="44">
        <f t="shared" si="21"/>
        <v>2103.609</v>
      </c>
      <c r="N96" s="42">
        <f t="shared" si="25"/>
        <v>67.958</v>
      </c>
      <c r="O96" s="42">
        <f t="shared" si="22"/>
        <v>299.633</v>
      </c>
      <c r="P96" s="42">
        <f t="shared" si="23"/>
        <v>370.67999999999995</v>
      </c>
      <c r="Q96" s="44">
        <f t="shared" si="26"/>
        <v>2841.8799999999997</v>
      </c>
      <c r="R96" s="58"/>
    </row>
    <row r="97" spans="1:18" ht="12.75">
      <c r="A97" s="18">
        <f t="shared" si="24"/>
        <v>64</v>
      </c>
      <c r="B97" s="100" t="s">
        <v>22</v>
      </c>
      <c r="C97" s="101">
        <v>4</v>
      </c>
      <c r="D97" s="11">
        <v>691.1</v>
      </c>
      <c r="E97" s="106">
        <f t="shared" si="16"/>
        <v>20.733</v>
      </c>
      <c r="F97" s="106">
        <v>189.71</v>
      </c>
      <c r="G97" s="106">
        <f t="shared" si="27"/>
        <v>331.728</v>
      </c>
      <c r="H97" s="116">
        <v>1665.88</v>
      </c>
      <c r="I97" s="106">
        <f t="shared" si="18"/>
        <v>145.131</v>
      </c>
      <c r="J97" s="106">
        <f t="shared" si="19"/>
        <v>1382.2</v>
      </c>
      <c r="K97" s="106">
        <v>209.05</v>
      </c>
      <c r="L97" s="42">
        <f t="shared" si="20"/>
        <v>761.9589999999993</v>
      </c>
      <c r="M97" s="44">
        <f t="shared" si="21"/>
        <v>4706.391</v>
      </c>
      <c r="N97" s="42">
        <f t="shared" si="25"/>
        <v>152.042</v>
      </c>
      <c r="O97" s="42">
        <f t="shared" si="22"/>
        <v>670.367</v>
      </c>
      <c r="P97" s="42">
        <f t="shared" si="23"/>
        <v>829.32</v>
      </c>
      <c r="Q97" s="44">
        <f t="shared" si="26"/>
        <v>6358.12</v>
      </c>
      <c r="R97" s="58"/>
    </row>
    <row r="98" spans="1:18" ht="12.75">
      <c r="A98" s="18">
        <f t="shared" si="24"/>
        <v>65</v>
      </c>
      <c r="B98" s="100" t="s">
        <v>22</v>
      </c>
      <c r="C98" s="101" t="s">
        <v>51</v>
      </c>
      <c r="D98" s="11">
        <v>141.7</v>
      </c>
      <c r="E98" s="106">
        <f t="shared" si="16"/>
        <v>4.2509999999999994</v>
      </c>
      <c r="F98" s="106">
        <v>139</v>
      </c>
      <c r="G98" s="123">
        <v>0</v>
      </c>
      <c r="H98" s="124">
        <v>0</v>
      </c>
      <c r="I98" s="106">
        <f t="shared" si="18"/>
        <v>29.756999999999998</v>
      </c>
      <c r="J98" s="106">
        <f t="shared" si="19"/>
        <v>283.4</v>
      </c>
      <c r="K98" s="106">
        <v>33</v>
      </c>
      <c r="L98" s="42">
        <f t="shared" si="20"/>
        <v>202.08800000000005</v>
      </c>
      <c r="M98" s="44">
        <f t="shared" si="21"/>
        <v>691.4960000000001</v>
      </c>
      <c r="N98" s="42">
        <v>0</v>
      </c>
      <c r="O98" s="42">
        <f t="shared" si="22"/>
        <v>137.44899999999998</v>
      </c>
      <c r="P98" s="42">
        <f t="shared" si="23"/>
        <v>170.04</v>
      </c>
      <c r="Q98" s="44">
        <f t="shared" si="26"/>
        <v>998.9849999999999</v>
      </c>
      <c r="R98" s="58">
        <f>(D98*0.49)+(D98*1.44)+(D98*0.22)</f>
        <v>304.655</v>
      </c>
    </row>
    <row r="99" spans="1:18" ht="12.75">
      <c r="A99" s="18">
        <f t="shared" si="24"/>
        <v>66</v>
      </c>
      <c r="B99" s="100" t="s">
        <v>22</v>
      </c>
      <c r="C99" s="101" t="s">
        <v>50</v>
      </c>
      <c r="D99" s="11">
        <v>329</v>
      </c>
      <c r="E99" s="106">
        <f t="shared" si="16"/>
        <v>9.87</v>
      </c>
      <c r="F99" s="106">
        <v>189.71</v>
      </c>
      <c r="G99" s="106">
        <f t="shared" si="27"/>
        <v>157.92</v>
      </c>
      <c r="H99" s="116">
        <v>548.34</v>
      </c>
      <c r="I99" s="106">
        <f t="shared" si="18"/>
        <v>69.09</v>
      </c>
      <c r="J99" s="106">
        <f t="shared" si="19"/>
        <v>658</v>
      </c>
      <c r="K99" s="106">
        <v>96.42</v>
      </c>
      <c r="L99" s="42">
        <f t="shared" si="20"/>
        <v>511.13999999999925</v>
      </c>
      <c r="M99" s="44">
        <f t="shared" si="21"/>
        <v>2240.4899999999993</v>
      </c>
      <c r="N99" s="42">
        <f t="shared" si="25"/>
        <v>72.38</v>
      </c>
      <c r="O99" s="42">
        <f t="shared" si="22"/>
        <v>319.13</v>
      </c>
      <c r="P99" s="42">
        <f t="shared" si="23"/>
        <v>394.8</v>
      </c>
      <c r="Q99" s="44">
        <f t="shared" si="26"/>
        <v>3026.7999999999997</v>
      </c>
      <c r="R99" s="58"/>
    </row>
    <row r="100" spans="1:18" ht="12.75">
      <c r="A100" s="18">
        <f t="shared" si="24"/>
        <v>67</v>
      </c>
      <c r="B100" s="100" t="s">
        <v>22</v>
      </c>
      <c r="C100" s="101">
        <v>7</v>
      </c>
      <c r="D100" s="11">
        <v>563.35</v>
      </c>
      <c r="E100" s="106">
        <f t="shared" si="16"/>
        <v>16.9005</v>
      </c>
      <c r="F100" s="106">
        <v>189.71</v>
      </c>
      <c r="G100" s="106">
        <f t="shared" si="27"/>
        <v>270.408</v>
      </c>
      <c r="H100" s="116">
        <v>1102.54</v>
      </c>
      <c r="I100" s="106">
        <f t="shared" si="18"/>
        <v>118.3035</v>
      </c>
      <c r="J100" s="106">
        <f t="shared" si="19"/>
        <v>1126.7</v>
      </c>
      <c r="K100" s="106">
        <v>162.83</v>
      </c>
      <c r="L100" s="42">
        <f t="shared" si="20"/>
        <v>849.0214999999998</v>
      </c>
      <c r="M100" s="44">
        <f t="shared" si="21"/>
        <v>3836.4134999999997</v>
      </c>
      <c r="N100" s="42">
        <f t="shared" si="25"/>
        <v>123.93700000000001</v>
      </c>
      <c r="O100" s="42">
        <f t="shared" si="22"/>
        <v>546.4495000000001</v>
      </c>
      <c r="P100" s="42">
        <f t="shared" si="23"/>
        <v>676.02</v>
      </c>
      <c r="Q100" s="44">
        <f t="shared" si="26"/>
        <v>5182.82</v>
      </c>
      <c r="R100" s="58"/>
    </row>
    <row r="101" spans="1:18" ht="12.75">
      <c r="A101" s="18">
        <f t="shared" si="24"/>
        <v>68</v>
      </c>
      <c r="B101" s="100" t="s">
        <v>22</v>
      </c>
      <c r="C101" s="101">
        <v>8</v>
      </c>
      <c r="D101" s="11">
        <v>334.9</v>
      </c>
      <c r="E101" s="106">
        <f t="shared" si="16"/>
        <v>10.046999999999999</v>
      </c>
      <c r="F101" s="106">
        <v>113.83</v>
      </c>
      <c r="G101" s="106">
        <f t="shared" si="27"/>
        <v>160.75199999999998</v>
      </c>
      <c r="H101" s="116">
        <v>1075.52</v>
      </c>
      <c r="I101" s="106">
        <f t="shared" si="18"/>
        <v>70.329</v>
      </c>
      <c r="J101" s="106">
        <f t="shared" si="19"/>
        <v>669.8</v>
      </c>
      <c r="K101" s="106">
        <v>107.97</v>
      </c>
      <c r="L101" s="42">
        <f t="shared" si="20"/>
        <v>72.42099999999976</v>
      </c>
      <c r="M101" s="44">
        <f t="shared" si="21"/>
        <v>2280.6689999999994</v>
      </c>
      <c r="N101" s="42">
        <f t="shared" si="25"/>
        <v>73.678</v>
      </c>
      <c r="O101" s="42">
        <f t="shared" si="22"/>
        <v>324.85299999999995</v>
      </c>
      <c r="P101" s="42">
        <f t="shared" si="23"/>
        <v>401.87999999999994</v>
      </c>
      <c r="Q101" s="44">
        <f t="shared" si="26"/>
        <v>3081.0799999999995</v>
      </c>
      <c r="R101" s="58"/>
    </row>
    <row r="102" spans="1:18" ht="12.75">
      <c r="A102" s="18"/>
      <c r="B102" s="3"/>
      <c r="C102" s="4"/>
      <c r="D102" s="11"/>
      <c r="E102" s="106"/>
      <c r="F102" s="123"/>
      <c r="G102" s="106"/>
      <c r="H102" s="116"/>
      <c r="I102" s="106"/>
      <c r="J102" s="106"/>
      <c r="K102" s="106"/>
      <c r="L102" s="125"/>
      <c r="M102" s="44"/>
      <c r="N102" s="42"/>
      <c r="O102" s="42"/>
      <c r="P102" s="53"/>
      <c r="Q102" s="19"/>
      <c r="R102" s="1"/>
    </row>
    <row r="103" spans="1:18" ht="12.75">
      <c r="A103" s="18"/>
      <c r="B103" s="3" t="s">
        <v>41</v>
      </c>
      <c r="C103" s="4"/>
      <c r="D103" s="84">
        <f aca="true" t="shared" si="28" ref="D103:O103">SUM(D76:D102)</f>
        <v>14673.650000000001</v>
      </c>
      <c r="E103" s="52">
        <f t="shared" si="28"/>
        <v>440.2095</v>
      </c>
      <c r="F103" s="52">
        <f t="shared" si="28"/>
        <v>4805.9</v>
      </c>
      <c r="G103" s="52">
        <f t="shared" si="28"/>
        <v>6533.303999999999</v>
      </c>
      <c r="H103" s="43">
        <f t="shared" si="28"/>
        <v>35807.45999999999</v>
      </c>
      <c r="I103" s="43">
        <f t="shared" si="28"/>
        <v>3081.4665000000005</v>
      </c>
      <c r="J103" s="44">
        <f t="shared" si="28"/>
        <v>29347.300000000003</v>
      </c>
      <c r="K103" s="44">
        <f t="shared" si="28"/>
        <v>4977.2</v>
      </c>
      <c r="L103" s="44">
        <f t="shared" si="28"/>
        <v>13488.410499999985</v>
      </c>
      <c r="M103" s="44">
        <f t="shared" si="28"/>
        <v>98481.25049999997</v>
      </c>
      <c r="N103" s="42">
        <f t="shared" si="28"/>
        <v>2978.6349999999998</v>
      </c>
      <c r="O103" s="42">
        <f t="shared" si="28"/>
        <v>14233.4405</v>
      </c>
      <c r="P103" s="53">
        <f>SUM(P76:P101)</f>
        <v>17608.380000000005</v>
      </c>
      <c r="Q103" s="44">
        <f>SUM(Q76:Q102)</f>
        <v>133301.70599999998</v>
      </c>
      <c r="R103" s="44">
        <f>SUM(R76:R102)</f>
        <v>1695.874</v>
      </c>
    </row>
    <row r="104" spans="1:18" ht="12.75">
      <c r="A104" s="18"/>
      <c r="B104" s="3"/>
      <c r="C104" s="4"/>
      <c r="D104" s="84"/>
      <c r="E104" s="52"/>
      <c r="F104" s="52"/>
      <c r="G104" s="52"/>
      <c r="H104" s="43"/>
      <c r="I104" s="43"/>
      <c r="J104" s="44"/>
      <c r="K104" s="44"/>
      <c r="L104" s="44"/>
      <c r="M104" s="45">
        <f>SUM(E103+F103+G103+H103+I103+J103+K103+L103)</f>
        <v>98481.25049999997</v>
      </c>
      <c r="N104" s="42"/>
      <c r="O104" s="42"/>
      <c r="P104" s="53"/>
      <c r="Q104" s="44"/>
      <c r="R104" s="1"/>
    </row>
    <row r="105" spans="1:18" ht="12.75">
      <c r="A105" s="18"/>
      <c r="B105" s="3"/>
      <c r="C105" s="4"/>
      <c r="D105" s="84"/>
      <c r="E105" s="52"/>
      <c r="F105" s="52"/>
      <c r="G105" s="52"/>
      <c r="H105" s="43"/>
      <c r="I105" s="43"/>
      <c r="J105" s="44"/>
      <c r="K105" s="44"/>
      <c r="L105" s="44"/>
      <c r="M105" s="44"/>
      <c r="N105" s="42"/>
      <c r="O105" s="42"/>
      <c r="P105" s="53"/>
      <c r="Q105" s="44"/>
      <c r="R105" s="1"/>
    </row>
    <row r="106" spans="1:18" ht="12.75">
      <c r="A106" s="18"/>
      <c r="B106" s="3"/>
      <c r="C106" s="4"/>
      <c r="D106" s="84"/>
      <c r="E106" s="52"/>
      <c r="F106" s="52"/>
      <c r="G106" s="52"/>
      <c r="H106" s="43"/>
      <c r="I106" s="43"/>
      <c r="J106" s="44"/>
      <c r="K106" s="44"/>
      <c r="L106" s="44"/>
      <c r="M106" s="44"/>
      <c r="N106" s="42"/>
      <c r="O106" s="42"/>
      <c r="P106" s="53"/>
      <c r="Q106" s="44"/>
      <c r="R106" s="1"/>
    </row>
    <row r="107" spans="1:18" ht="12.75">
      <c r="A107" s="18"/>
      <c r="B107" s="3"/>
      <c r="C107" s="4"/>
      <c r="D107" s="11" t="s">
        <v>79</v>
      </c>
      <c r="E107" s="42" t="s">
        <v>75</v>
      </c>
      <c r="F107" s="42" t="s">
        <v>68</v>
      </c>
      <c r="G107" s="42" t="s">
        <v>69</v>
      </c>
      <c r="H107" s="126" t="s">
        <v>70</v>
      </c>
      <c r="I107" s="42" t="s">
        <v>71</v>
      </c>
      <c r="J107" s="42" t="s">
        <v>38</v>
      </c>
      <c r="K107" s="19" t="s">
        <v>72</v>
      </c>
      <c r="L107" s="42" t="s">
        <v>73</v>
      </c>
      <c r="M107" s="44" t="s">
        <v>77</v>
      </c>
      <c r="N107" s="19" t="s">
        <v>42</v>
      </c>
      <c r="O107" s="42" t="s">
        <v>43</v>
      </c>
      <c r="P107" s="42" t="s">
        <v>74</v>
      </c>
      <c r="Q107" s="42" t="s">
        <v>76</v>
      </c>
      <c r="R107" s="189"/>
    </row>
    <row r="108" spans="1:18" ht="12.75">
      <c r="A108" s="23">
        <v>1</v>
      </c>
      <c r="B108" s="5">
        <v>2</v>
      </c>
      <c r="C108" s="6">
        <v>3</v>
      </c>
      <c r="D108" s="54">
        <v>4</v>
      </c>
      <c r="E108" s="59">
        <v>5</v>
      </c>
      <c r="F108" s="59">
        <v>6</v>
      </c>
      <c r="G108" s="59">
        <v>7</v>
      </c>
      <c r="H108" s="59">
        <v>8</v>
      </c>
      <c r="I108" s="59">
        <v>9</v>
      </c>
      <c r="J108" s="59">
        <v>10</v>
      </c>
      <c r="K108" s="59">
        <v>11</v>
      </c>
      <c r="L108" s="59">
        <v>12</v>
      </c>
      <c r="M108" s="43">
        <v>13</v>
      </c>
      <c r="N108" s="60">
        <v>14</v>
      </c>
      <c r="O108" s="60">
        <v>15</v>
      </c>
      <c r="P108" s="60">
        <v>16</v>
      </c>
      <c r="Q108" s="62">
        <v>17</v>
      </c>
      <c r="R108" s="189"/>
    </row>
    <row r="109" spans="1:18" ht="15.75">
      <c r="A109" s="18"/>
      <c r="B109" s="3"/>
      <c r="C109" s="4"/>
      <c r="D109" s="11"/>
      <c r="E109" s="42"/>
      <c r="F109" s="42"/>
      <c r="G109" s="200" t="s">
        <v>82</v>
      </c>
      <c r="H109" s="201"/>
      <c r="I109" s="201"/>
      <c r="J109" s="201"/>
      <c r="K109" s="201"/>
      <c r="L109" s="201"/>
      <c r="M109" s="201"/>
      <c r="N109" s="201"/>
      <c r="O109" s="201"/>
      <c r="P109" s="201"/>
      <c r="Q109" s="49"/>
      <c r="R109" s="42"/>
    </row>
    <row r="110" spans="1:18" ht="12.75">
      <c r="A110" s="18"/>
      <c r="B110" s="3"/>
      <c r="C110" s="4"/>
      <c r="D110" s="11"/>
      <c r="E110" s="141">
        <v>0.03</v>
      </c>
      <c r="F110" s="141">
        <v>0.27</v>
      </c>
      <c r="G110" s="141">
        <v>0.48</v>
      </c>
      <c r="H110" s="141">
        <v>1.79</v>
      </c>
      <c r="I110" s="142">
        <v>0.21</v>
      </c>
      <c r="J110" s="141">
        <v>2</v>
      </c>
      <c r="K110" s="141">
        <v>0.3</v>
      </c>
      <c r="L110" s="141">
        <v>1.13</v>
      </c>
      <c r="M110" s="141">
        <v>6.21</v>
      </c>
      <c r="N110" s="141">
        <v>0.22</v>
      </c>
      <c r="O110" s="141">
        <v>0.97</v>
      </c>
      <c r="P110" s="141">
        <v>1.2</v>
      </c>
      <c r="Q110" s="111">
        <v>8.6</v>
      </c>
      <c r="R110" s="42"/>
    </row>
    <row r="111" spans="1:18" ht="12.75">
      <c r="A111" s="18">
        <v>69</v>
      </c>
      <c r="B111" s="100" t="s">
        <v>3</v>
      </c>
      <c r="C111" s="101">
        <v>28</v>
      </c>
      <c r="D111" s="11">
        <v>409.7</v>
      </c>
      <c r="E111" s="106">
        <f>D111*E$119</f>
        <v>12.290999999999999</v>
      </c>
      <c r="F111" s="42">
        <v>50.59</v>
      </c>
      <c r="G111" s="42">
        <f>D$111*G110</f>
        <v>196.65599999999998</v>
      </c>
      <c r="H111" s="42">
        <v>2231.11</v>
      </c>
      <c r="I111" s="42">
        <f>$D111*I110</f>
        <v>86.03699999999999</v>
      </c>
      <c r="J111" s="42">
        <f>$D111*J110</f>
        <v>819.4</v>
      </c>
      <c r="K111" s="42">
        <v>100.95</v>
      </c>
      <c r="L111" s="42">
        <f>Q111-E111-F111-G111-H111-I111-J111-K111-N111-O111-P111</f>
        <v>-952.7970000000007</v>
      </c>
      <c r="M111" s="44">
        <f>SUM(E111:L111)</f>
        <v>2544.236999999999</v>
      </c>
      <c r="N111" s="28">
        <v>0</v>
      </c>
      <c r="O111" s="42">
        <f>$D111*O110</f>
        <v>397.409</v>
      </c>
      <c r="P111" s="42">
        <f>$D111*P110</f>
        <v>491.64</v>
      </c>
      <c r="Q111" s="44">
        <f>SUM(D111*Q110)-R111</f>
        <v>3433.2859999999996</v>
      </c>
      <c r="R111" s="58">
        <f>(D111*0.22)</f>
        <v>90.134</v>
      </c>
    </row>
    <row r="112" spans="1:18" ht="12.75">
      <c r="A112" s="18"/>
      <c r="B112" s="3"/>
      <c r="C112" s="4"/>
      <c r="D112" s="11"/>
      <c r="E112" s="106"/>
      <c r="F112" s="42"/>
      <c r="G112" s="42"/>
      <c r="H112" s="42"/>
      <c r="I112" s="42"/>
      <c r="J112" s="42"/>
      <c r="K112" s="42"/>
      <c r="L112" s="19"/>
      <c r="M112" s="43"/>
      <c r="N112" s="49"/>
      <c r="O112" s="37"/>
      <c r="P112" s="78"/>
      <c r="Q112" s="49"/>
      <c r="R112" s="1"/>
    </row>
    <row r="113" spans="1:18" ht="12.75">
      <c r="A113" s="18"/>
      <c r="B113" s="3"/>
      <c r="C113" s="4"/>
      <c r="D113" s="84">
        <f>D111</f>
        <v>409.7</v>
      </c>
      <c r="E113" s="85">
        <f aca="true" t="shared" si="29" ref="E113:R113">E111</f>
        <v>12.290999999999999</v>
      </c>
      <c r="F113" s="85">
        <f t="shared" si="29"/>
        <v>50.59</v>
      </c>
      <c r="G113" s="85">
        <f t="shared" si="29"/>
        <v>196.65599999999998</v>
      </c>
      <c r="H113" s="85">
        <f t="shared" si="29"/>
        <v>2231.11</v>
      </c>
      <c r="I113" s="85">
        <f t="shared" si="29"/>
        <v>86.03699999999999</v>
      </c>
      <c r="J113" s="85">
        <f t="shared" si="29"/>
        <v>819.4</v>
      </c>
      <c r="K113" s="85">
        <f t="shared" si="29"/>
        <v>100.95</v>
      </c>
      <c r="L113" s="85">
        <f t="shared" si="29"/>
        <v>-952.7970000000007</v>
      </c>
      <c r="M113" s="85">
        <f t="shared" si="29"/>
        <v>2544.236999999999</v>
      </c>
      <c r="N113" s="85">
        <f t="shared" si="29"/>
        <v>0</v>
      </c>
      <c r="O113" s="85">
        <f t="shared" si="29"/>
        <v>397.409</v>
      </c>
      <c r="P113" s="85">
        <f t="shared" si="29"/>
        <v>491.64</v>
      </c>
      <c r="Q113" s="85">
        <f t="shared" si="29"/>
        <v>3433.2859999999996</v>
      </c>
      <c r="R113" s="85">
        <f t="shared" si="29"/>
        <v>90.134</v>
      </c>
    </row>
    <row r="114" spans="1:18" ht="12.75">
      <c r="A114" s="18"/>
      <c r="B114" s="3"/>
      <c r="C114" s="4"/>
      <c r="D114" s="84"/>
      <c r="E114" s="84"/>
      <c r="F114" s="84"/>
      <c r="G114" s="130"/>
      <c r="H114" s="130"/>
      <c r="I114" s="130"/>
      <c r="J114" s="130"/>
      <c r="K114" s="130"/>
      <c r="L114" s="130"/>
      <c r="M114" s="130"/>
      <c r="N114" s="130"/>
      <c r="O114" s="130"/>
      <c r="P114" s="131"/>
      <c r="Q114" s="84"/>
      <c r="R114" s="85"/>
    </row>
    <row r="115" spans="1:18" ht="15.75">
      <c r="A115" s="18"/>
      <c r="B115" s="3"/>
      <c r="C115" s="4"/>
      <c r="D115" s="11"/>
      <c r="E115" s="42"/>
      <c r="F115" s="42"/>
      <c r="G115" s="173" t="s">
        <v>66</v>
      </c>
      <c r="H115" s="174"/>
      <c r="I115" s="174"/>
      <c r="J115" s="174"/>
      <c r="K115" s="174"/>
      <c r="L115" s="174"/>
      <c r="M115" s="174"/>
      <c r="N115" s="174"/>
      <c r="O115" s="174"/>
      <c r="P115" s="175"/>
      <c r="Q115" s="49"/>
      <c r="R115" s="1"/>
    </row>
    <row r="116" spans="1:18" ht="12.75">
      <c r="A116" s="18"/>
      <c r="B116" s="3"/>
      <c r="C116" s="4"/>
      <c r="D116" s="11" t="s">
        <v>79</v>
      </c>
      <c r="E116" s="42" t="s">
        <v>75</v>
      </c>
      <c r="F116" s="126" t="s">
        <v>68</v>
      </c>
      <c r="G116" s="42" t="s">
        <v>69</v>
      </c>
      <c r="H116" s="126" t="s">
        <v>70</v>
      </c>
      <c r="I116" s="42" t="s">
        <v>71</v>
      </c>
      <c r="J116" s="42" t="s">
        <v>38</v>
      </c>
      <c r="K116" s="19" t="s">
        <v>72</v>
      </c>
      <c r="L116" s="42" t="s">
        <v>73</v>
      </c>
      <c r="M116" s="44" t="s">
        <v>77</v>
      </c>
      <c r="N116" s="19" t="s">
        <v>42</v>
      </c>
      <c r="O116" s="42" t="s">
        <v>43</v>
      </c>
      <c r="P116" s="42" t="s">
        <v>74</v>
      </c>
      <c r="Q116" s="42" t="s">
        <v>76</v>
      </c>
      <c r="R116" s="1"/>
    </row>
    <row r="117" spans="1:18" ht="12.75">
      <c r="A117" s="23">
        <v>1</v>
      </c>
      <c r="B117" s="5">
        <v>2</v>
      </c>
      <c r="C117" s="6">
        <v>3</v>
      </c>
      <c r="D117" s="54">
        <v>4</v>
      </c>
      <c r="E117" s="59">
        <v>5</v>
      </c>
      <c r="F117" s="59">
        <v>6</v>
      </c>
      <c r="G117" s="59">
        <v>7</v>
      </c>
      <c r="H117" s="59">
        <v>8</v>
      </c>
      <c r="I117" s="59">
        <v>9</v>
      </c>
      <c r="J117" s="59">
        <v>10</v>
      </c>
      <c r="K117" s="59">
        <v>11</v>
      </c>
      <c r="L117" s="59">
        <v>12</v>
      </c>
      <c r="M117" s="43">
        <v>13</v>
      </c>
      <c r="N117" s="60">
        <v>14</v>
      </c>
      <c r="O117" s="60">
        <v>15</v>
      </c>
      <c r="P117" s="61">
        <v>16</v>
      </c>
      <c r="Q117" s="62">
        <v>17</v>
      </c>
      <c r="R117" s="63"/>
    </row>
    <row r="118" spans="1:18" ht="12.75">
      <c r="A118" s="18"/>
      <c r="B118" s="3"/>
      <c r="C118" s="4"/>
      <c r="D118" s="11"/>
      <c r="E118" s="82"/>
      <c r="F118" s="82"/>
      <c r="G118" s="82"/>
      <c r="H118" s="82"/>
      <c r="I118" s="83"/>
      <c r="J118" s="73"/>
      <c r="K118" s="73"/>
      <c r="L118" s="73"/>
      <c r="M118" s="74"/>
      <c r="N118" s="75"/>
      <c r="O118" s="73"/>
      <c r="P118" s="73"/>
      <c r="Q118" s="73"/>
      <c r="R118" s="1"/>
    </row>
    <row r="119" spans="1:18" ht="12.75">
      <c r="A119" s="18"/>
      <c r="B119" s="3"/>
      <c r="C119" s="4"/>
      <c r="D119" s="11"/>
      <c r="E119" s="141">
        <v>0.03</v>
      </c>
      <c r="F119" s="141">
        <v>0.27</v>
      </c>
      <c r="G119" s="141">
        <v>0.48</v>
      </c>
      <c r="H119" s="141">
        <v>1.79</v>
      </c>
      <c r="I119" s="142">
        <v>0.21</v>
      </c>
      <c r="J119" s="141">
        <v>2</v>
      </c>
      <c r="K119" s="141">
        <v>0.3</v>
      </c>
      <c r="L119" s="70">
        <v>1.13</v>
      </c>
      <c r="M119" s="70">
        <v>6.21</v>
      </c>
      <c r="N119" s="70">
        <v>0.22</v>
      </c>
      <c r="O119" s="70">
        <v>0.97</v>
      </c>
      <c r="P119" s="70">
        <v>1.2</v>
      </c>
      <c r="Q119" s="72">
        <v>8.6</v>
      </c>
      <c r="R119" s="1"/>
    </row>
    <row r="120" spans="1:18" ht="12.75">
      <c r="A120" s="18"/>
      <c r="B120" s="3"/>
      <c r="C120" s="4"/>
      <c r="D120" s="11"/>
      <c r="E120" s="70"/>
      <c r="F120" s="70"/>
      <c r="G120" s="70"/>
      <c r="H120" s="70"/>
      <c r="I120" s="71"/>
      <c r="J120" s="70"/>
      <c r="K120" s="70"/>
      <c r="L120" s="70"/>
      <c r="M120" s="70"/>
      <c r="N120" s="70"/>
      <c r="O120" s="70"/>
      <c r="P120" s="70"/>
      <c r="Q120" s="72"/>
      <c r="R120" s="1"/>
    </row>
    <row r="121" spans="1:18" ht="12.75">
      <c r="A121" s="18">
        <v>70</v>
      </c>
      <c r="B121" s="102" t="s">
        <v>18</v>
      </c>
      <c r="C121" s="103">
        <v>1</v>
      </c>
      <c r="D121" s="11">
        <v>110.3</v>
      </c>
      <c r="E121" s="106">
        <f>D121*E$119</f>
        <v>3.3089999999999997</v>
      </c>
      <c r="F121" s="28">
        <v>0</v>
      </c>
      <c r="G121" s="28">
        <v>0</v>
      </c>
      <c r="H121" s="39">
        <v>0</v>
      </c>
      <c r="I121" s="42">
        <f>D121*I$119</f>
        <v>23.163</v>
      </c>
      <c r="J121" s="42">
        <f>D121*J$119</f>
        <v>220.6</v>
      </c>
      <c r="K121" s="42">
        <v>25.68</v>
      </c>
      <c r="L121" s="42">
        <f>Q121-E121-F121-G121-H121-I121-J121-K121-N121-O121-P121</f>
        <v>172.85999999999999</v>
      </c>
      <c r="M121" s="44">
        <f>SUM(E121:L121)</f>
        <v>445.61199999999997</v>
      </c>
      <c r="N121" s="50">
        <v>0</v>
      </c>
      <c r="O121" s="42">
        <f>D121*O$119</f>
        <v>106.991</v>
      </c>
      <c r="P121" s="42">
        <f>D121*P$119</f>
        <v>132.35999999999999</v>
      </c>
      <c r="Q121" s="44">
        <f>SUM(D121*Q$119)-R121</f>
        <v>684.963</v>
      </c>
      <c r="R121" s="58">
        <f>SUM(D121*0.24)+(D121*0.49)+(D121*1.44)+(D121*0.22)</f>
        <v>263.617</v>
      </c>
    </row>
    <row r="122" spans="1:18" ht="12.75">
      <c r="A122" s="18">
        <f>A121+1</f>
        <v>71</v>
      </c>
      <c r="B122" s="102" t="s">
        <v>18</v>
      </c>
      <c r="C122" s="103">
        <v>2</v>
      </c>
      <c r="D122" s="11">
        <v>86.4</v>
      </c>
      <c r="E122" s="106">
        <f>D122*E$119</f>
        <v>2.592</v>
      </c>
      <c r="F122" s="28">
        <v>0</v>
      </c>
      <c r="G122" s="28">
        <v>0</v>
      </c>
      <c r="H122" s="39">
        <v>0</v>
      </c>
      <c r="I122" s="42">
        <f>D122*I$119</f>
        <v>18.144000000000002</v>
      </c>
      <c r="J122" s="42">
        <f>D122*J$119</f>
        <v>172.8</v>
      </c>
      <c r="K122" s="42">
        <v>33.31</v>
      </c>
      <c r="L122" s="42">
        <f>Q122-E122-F122-G122-H122-I122-J122-K122-N122-O122-P122</f>
        <v>122.20999999999998</v>
      </c>
      <c r="M122" s="44">
        <f>SUM(E122:L122)</f>
        <v>349.056</v>
      </c>
      <c r="N122" s="50">
        <v>0</v>
      </c>
      <c r="O122" s="42">
        <f>D122*O$119</f>
        <v>83.808</v>
      </c>
      <c r="P122" s="42">
        <f>D122*P$119</f>
        <v>103.68</v>
      </c>
      <c r="Q122" s="44">
        <f>SUM(D122*Q$119)-R122</f>
        <v>536.544</v>
      </c>
      <c r="R122" s="58">
        <f>SUM(D122*0.24)+(D122*0.49)+(D122*1.44)+(D122*0.22)</f>
        <v>206.496</v>
      </c>
    </row>
    <row r="123" spans="1:18" ht="12.75">
      <c r="A123" s="18">
        <f>A122+1</f>
        <v>72</v>
      </c>
      <c r="B123" s="102" t="s">
        <v>18</v>
      </c>
      <c r="C123" s="103">
        <v>3</v>
      </c>
      <c r="D123" s="11">
        <v>48</v>
      </c>
      <c r="E123" s="106">
        <f>D123*E$119</f>
        <v>1.44</v>
      </c>
      <c r="F123" s="28">
        <v>0</v>
      </c>
      <c r="G123" s="28">
        <v>0</v>
      </c>
      <c r="H123" s="39">
        <v>0</v>
      </c>
      <c r="I123" s="42">
        <f>D123*I$119</f>
        <v>10.08</v>
      </c>
      <c r="J123" s="42">
        <f>D123*J$119</f>
        <v>96</v>
      </c>
      <c r="K123" s="42">
        <v>24.75</v>
      </c>
      <c r="L123" s="42">
        <f>Q123-E123-F123-G123-H123-I123-J123-K123-N123-O123-P123</f>
        <v>61.64999999999995</v>
      </c>
      <c r="M123" s="44">
        <f>SUM(E123:L123)</f>
        <v>193.91999999999993</v>
      </c>
      <c r="N123" s="50">
        <v>0</v>
      </c>
      <c r="O123" s="42">
        <f>D123*O$119</f>
        <v>46.56</v>
      </c>
      <c r="P123" s="42">
        <f>D123*P$119</f>
        <v>57.599999999999994</v>
      </c>
      <c r="Q123" s="44">
        <f>SUM(D123*Q$119)-R123</f>
        <v>298.0799999999999</v>
      </c>
      <c r="R123" s="58">
        <f>SUM(D123*0.24)+(D123*0.49)+(D123*1.44)+(D123*0.22)</f>
        <v>114.72</v>
      </c>
    </row>
    <row r="124" spans="1:18" ht="12.75">
      <c r="A124" s="18">
        <f>A123+1</f>
        <v>73</v>
      </c>
      <c r="B124" s="100" t="s">
        <v>22</v>
      </c>
      <c r="C124" s="101">
        <v>5</v>
      </c>
      <c r="D124" s="11">
        <v>94.8</v>
      </c>
      <c r="E124" s="106">
        <f>D124*E$119</f>
        <v>2.844</v>
      </c>
      <c r="F124" s="40">
        <v>88.53</v>
      </c>
      <c r="G124" s="28">
        <v>0</v>
      </c>
      <c r="H124" s="39">
        <v>0</v>
      </c>
      <c r="I124" s="42">
        <f>D124*I$119</f>
        <v>19.907999999999998</v>
      </c>
      <c r="J124" s="42">
        <f>D124*J$119</f>
        <v>189.6</v>
      </c>
      <c r="K124" s="42">
        <v>34.78</v>
      </c>
      <c r="L124" s="42">
        <f>Q124-E124-F124-G124-H124-I124-J124-K124-N124-O124-P124</f>
        <v>70.08200000000002</v>
      </c>
      <c r="M124" s="44">
        <f>SUM(E124:L124)</f>
        <v>405.744</v>
      </c>
      <c r="N124" s="50">
        <v>0</v>
      </c>
      <c r="O124" s="42">
        <f>D124*O$119</f>
        <v>91.95599999999999</v>
      </c>
      <c r="P124" s="42">
        <f>D124*P$119</f>
        <v>113.75999999999999</v>
      </c>
      <c r="Q124" s="44">
        <f>SUM(D124*Q$119)-R124</f>
        <v>611.46</v>
      </c>
      <c r="R124" s="58">
        <f>SUM(D124*0.49)+(D124*1.44)+(D124*0.22)</f>
        <v>203.82</v>
      </c>
    </row>
    <row r="125" spans="1:18" ht="12.75">
      <c r="A125" s="18">
        <f>A124+1</f>
        <v>74</v>
      </c>
      <c r="B125" s="100" t="s">
        <v>22</v>
      </c>
      <c r="C125" s="101">
        <v>56</v>
      </c>
      <c r="D125" s="11">
        <v>153.4</v>
      </c>
      <c r="E125" s="106">
        <f>D125*E$119</f>
        <v>4.602</v>
      </c>
      <c r="F125" s="40">
        <v>139.12</v>
      </c>
      <c r="G125" s="28">
        <v>0</v>
      </c>
      <c r="H125" s="39">
        <v>0</v>
      </c>
      <c r="I125" s="42">
        <f>D125*I$119</f>
        <v>32.214</v>
      </c>
      <c r="J125" s="42">
        <f>D125*J$119</f>
        <v>306.8</v>
      </c>
      <c r="K125" s="42">
        <v>27.92</v>
      </c>
      <c r="L125" s="42">
        <f>Q125-E125-F125-G125-H125-I125-J125-K125-N125-O125-P125</f>
        <v>145.8960000000001</v>
      </c>
      <c r="M125" s="44">
        <f>SUM(E125:L125)</f>
        <v>656.5520000000001</v>
      </c>
      <c r="N125" s="50">
        <v>0</v>
      </c>
      <c r="O125" s="42">
        <f>D125*O$119</f>
        <v>148.798</v>
      </c>
      <c r="P125" s="42">
        <f>D125*P$119</f>
        <v>184.08</v>
      </c>
      <c r="Q125" s="44">
        <f>SUM(D125*Q$119)-R125</f>
        <v>989.4300000000001</v>
      </c>
      <c r="R125" s="58">
        <f>SUM(D125*0.49)+(D125*1.44)+(D125*0.22)</f>
        <v>329.81</v>
      </c>
    </row>
    <row r="126" spans="1:18" ht="12.75">
      <c r="A126" s="18"/>
      <c r="B126" s="2"/>
      <c r="C126" s="8"/>
      <c r="D126" s="11"/>
      <c r="E126" s="106"/>
      <c r="F126" s="19"/>
      <c r="G126" s="28"/>
      <c r="H126" s="28"/>
      <c r="I126" s="19"/>
      <c r="J126" s="19"/>
      <c r="K126" s="19"/>
      <c r="L126" s="19"/>
      <c r="M126" s="44"/>
      <c r="N126" s="19"/>
      <c r="O126" s="19"/>
      <c r="P126" s="42"/>
      <c r="Q126" s="19"/>
      <c r="R126" s="1"/>
    </row>
    <row r="127" spans="1:18" ht="12.75">
      <c r="A127" s="18"/>
      <c r="B127" s="2" t="s">
        <v>41</v>
      </c>
      <c r="C127" s="8"/>
      <c r="D127" s="85">
        <f>SUM(D121:D126)</f>
        <v>492.9</v>
      </c>
      <c r="E127" s="85">
        <f>SUM(E121:E125)</f>
        <v>14.786999999999999</v>
      </c>
      <c r="F127" s="85">
        <f>SUM(F121:F125)</f>
        <v>227.65</v>
      </c>
      <c r="G127" s="15">
        <f>SUM(G121:G125)</f>
        <v>0</v>
      </c>
      <c r="H127" s="86">
        <f>SUM(H121:H125)</f>
        <v>0</v>
      </c>
      <c r="I127" s="132">
        <f>SUM(I121:I125)</f>
        <v>103.509</v>
      </c>
      <c r="J127" s="85">
        <f aca="true" t="shared" si="30" ref="J127:O127">SUM(J121:J125)</f>
        <v>985.8</v>
      </c>
      <c r="K127" s="85">
        <f t="shared" si="30"/>
        <v>146.44</v>
      </c>
      <c r="L127" s="85">
        <f t="shared" si="30"/>
        <v>572.698</v>
      </c>
      <c r="M127" s="85">
        <f t="shared" si="30"/>
        <v>2050.884</v>
      </c>
      <c r="N127" s="15">
        <f t="shared" si="30"/>
        <v>0</v>
      </c>
      <c r="O127" s="85">
        <f t="shared" si="30"/>
        <v>478.113</v>
      </c>
      <c r="P127" s="85">
        <f>SUM(P121:P126)</f>
        <v>591.48</v>
      </c>
      <c r="Q127" s="44">
        <f>SUM(Q121:Q126)</f>
        <v>3120.477</v>
      </c>
      <c r="R127" s="44">
        <f>SUM(R121:R126)</f>
        <v>1118.463</v>
      </c>
    </row>
    <row r="128" spans="1:18" ht="12.75">
      <c r="A128" s="18"/>
      <c r="B128" s="2"/>
      <c r="C128" s="8"/>
      <c r="D128" s="11"/>
      <c r="E128" s="35"/>
      <c r="F128" s="35"/>
      <c r="G128" s="35"/>
      <c r="H128" s="35"/>
      <c r="I128" s="36"/>
      <c r="J128" s="19"/>
      <c r="K128" s="19"/>
      <c r="L128" s="19"/>
      <c r="M128" s="45">
        <f>SUM(E127+F127+G127+H127+I127+J127+K127+L127)</f>
        <v>2050.884</v>
      </c>
      <c r="N128" s="19"/>
      <c r="O128" s="19"/>
      <c r="P128" s="34"/>
      <c r="Q128" s="118">
        <f>(M127+N127+O127+P127)</f>
        <v>3120.477</v>
      </c>
      <c r="R128" s="1"/>
    </row>
    <row r="129" spans="1:18" ht="12.75">
      <c r="A129" s="18"/>
      <c r="B129" s="2"/>
      <c r="C129" s="8"/>
      <c r="D129" s="11"/>
      <c r="E129" s="199" t="s">
        <v>81</v>
      </c>
      <c r="F129" s="199"/>
      <c r="G129" s="199"/>
      <c r="H129" s="199"/>
      <c r="I129" s="199"/>
      <c r="J129" s="189"/>
      <c r="K129" s="189"/>
      <c r="L129" s="189"/>
      <c r="M129" s="43"/>
      <c r="N129" s="37"/>
      <c r="O129" s="37"/>
      <c r="P129" s="37"/>
      <c r="Q129" s="49"/>
      <c r="R129" s="1"/>
    </row>
    <row r="130" spans="1:18" ht="12.75">
      <c r="A130" s="18"/>
      <c r="B130" s="2"/>
      <c r="C130" s="8"/>
      <c r="D130" s="11" t="s">
        <v>79</v>
      </c>
      <c r="E130" s="42" t="s">
        <v>75</v>
      </c>
      <c r="F130" s="126" t="s">
        <v>68</v>
      </c>
      <c r="G130" s="42" t="s">
        <v>69</v>
      </c>
      <c r="H130" s="126" t="s">
        <v>70</v>
      </c>
      <c r="I130" s="42" t="s">
        <v>71</v>
      </c>
      <c r="J130" s="42" t="s">
        <v>38</v>
      </c>
      <c r="K130" s="19" t="s">
        <v>72</v>
      </c>
      <c r="L130" s="42" t="s">
        <v>73</v>
      </c>
      <c r="M130" s="44" t="s">
        <v>77</v>
      </c>
      <c r="N130" s="19" t="s">
        <v>42</v>
      </c>
      <c r="O130" s="42" t="s">
        <v>43</v>
      </c>
      <c r="P130" s="42" t="s">
        <v>74</v>
      </c>
      <c r="Q130" s="42" t="s">
        <v>76</v>
      </c>
      <c r="R130" s="1"/>
    </row>
    <row r="131" spans="1:18" ht="12.75">
      <c r="A131" s="23">
        <v>1</v>
      </c>
      <c r="B131" s="5">
        <v>2</v>
      </c>
      <c r="C131" s="6">
        <v>3</v>
      </c>
      <c r="D131" s="54">
        <v>4</v>
      </c>
      <c r="E131" s="59">
        <v>5</v>
      </c>
      <c r="F131" s="59">
        <v>6</v>
      </c>
      <c r="G131" s="59">
        <v>7</v>
      </c>
      <c r="H131" s="59">
        <v>8</v>
      </c>
      <c r="I131" s="59">
        <v>9</v>
      </c>
      <c r="J131" s="59">
        <v>10</v>
      </c>
      <c r="K131" s="59">
        <v>11</v>
      </c>
      <c r="L131" s="59">
        <v>12</v>
      </c>
      <c r="M131" s="43">
        <v>13</v>
      </c>
      <c r="N131" s="60">
        <v>14</v>
      </c>
      <c r="O131" s="60">
        <v>15</v>
      </c>
      <c r="P131" s="60">
        <v>16</v>
      </c>
      <c r="Q131" s="62">
        <v>17</v>
      </c>
      <c r="R131" s="1"/>
    </row>
    <row r="132" spans="1:18" ht="12.75">
      <c r="A132" s="18"/>
      <c r="B132" s="2"/>
      <c r="C132" s="8"/>
      <c r="D132" s="11"/>
      <c r="E132" s="29"/>
      <c r="F132" s="29"/>
      <c r="G132" s="29"/>
      <c r="H132" s="29"/>
      <c r="I132" s="29"/>
      <c r="J132" s="19"/>
      <c r="K132" s="19"/>
      <c r="L132" s="19"/>
      <c r="M132" s="38"/>
      <c r="N132" s="19"/>
      <c r="O132" s="19"/>
      <c r="P132" s="19"/>
      <c r="Q132" s="19"/>
      <c r="R132" s="1"/>
    </row>
    <row r="133" spans="1:18" ht="12.75">
      <c r="A133" s="18"/>
      <c r="B133" s="2"/>
      <c r="C133" s="8"/>
      <c r="D133" s="11"/>
      <c r="E133" s="141">
        <v>0.03</v>
      </c>
      <c r="F133" s="141">
        <v>0.27</v>
      </c>
      <c r="G133" s="141">
        <v>0.48</v>
      </c>
      <c r="H133" s="141">
        <v>1.79</v>
      </c>
      <c r="I133" s="142">
        <v>0.21</v>
      </c>
      <c r="J133" s="141">
        <v>2</v>
      </c>
      <c r="K133" s="141">
        <v>0.3</v>
      </c>
      <c r="L133" s="141">
        <v>0.23</v>
      </c>
      <c r="M133" s="141">
        <v>5.31</v>
      </c>
      <c r="N133" s="141">
        <v>0.22</v>
      </c>
      <c r="O133" s="141">
        <v>0.97</v>
      </c>
      <c r="P133" s="141">
        <v>1.2</v>
      </c>
      <c r="Q133" s="72">
        <v>7.7</v>
      </c>
      <c r="R133" s="1"/>
    </row>
    <row r="134" spans="1:18" ht="12.75">
      <c r="A134" s="18"/>
      <c r="B134" s="2"/>
      <c r="C134" s="8"/>
      <c r="D134" s="11"/>
      <c r="E134" s="141"/>
      <c r="F134" s="141"/>
      <c r="G134" s="141"/>
      <c r="H134" s="141"/>
      <c r="I134" s="142"/>
      <c r="J134" s="141"/>
      <c r="K134" s="141"/>
      <c r="L134" s="141"/>
      <c r="M134" s="141"/>
      <c r="N134" s="141"/>
      <c r="O134" s="141"/>
      <c r="P134" s="141"/>
      <c r="Q134" s="72"/>
      <c r="R134" s="1"/>
    </row>
    <row r="135" spans="1:18" ht="12.75">
      <c r="A135" s="18">
        <v>75</v>
      </c>
      <c r="B135" s="100" t="s">
        <v>5</v>
      </c>
      <c r="C135" s="101" t="s">
        <v>60</v>
      </c>
      <c r="D135" s="11">
        <v>189.8</v>
      </c>
      <c r="E135" s="106">
        <f>D135*$E133</f>
        <v>5.694</v>
      </c>
      <c r="F135" s="106">
        <v>75.88</v>
      </c>
      <c r="G135" s="106">
        <f>$D135*G133</f>
        <v>91.104</v>
      </c>
      <c r="H135" s="106">
        <v>1078.52</v>
      </c>
      <c r="I135" s="106">
        <f>$D135*I133</f>
        <v>39.858000000000004</v>
      </c>
      <c r="J135" s="106">
        <f>$D135*J133</f>
        <v>379.6</v>
      </c>
      <c r="K135" s="106">
        <v>69.57</v>
      </c>
      <c r="L135" s="42">
        <f>Q135-E135-F135-G135-H135-I135-J135-K135-N135-O135-P135</f>
        <v>-732.3879999999999</v>
      </c>
      <c r="M135" s="113">
        <f>SUM(E135:L135)</f>
        <v>1007.838</v>
      </c>
      <c r="N135" s="114">
        <v>0</v>
      </c>
      <c r="O135" s="115">
        <f>D135*O$133</f>
        <v>184.106</v>
      </c>
      <c r="P135" s="106">
        <f>D135*P$133</f>
        <v>227.76000000000002</v>
      </c>
      <c r="Q135" s="44">
        <f>SUM(D135*Q$133)-R135</f>
        <v>1419.704</v>
      </c>
      <c r="R135" s="58">
        <f>SUM(D135*0.22)</f>
        <v>41.756</v>
      </c>
    </row>
    <row r="136" spans="1:18" ht="12.75">
      <c r="A136" s="18">
        <f>A135+1</f>
        <v>76</v>
      </c>
      <c r="B136" s="100" t="s">
        <v>5</v>
      </c>
      <c r="C136" s="101" t="s">
        <v>61</v>
      </c>
      <c r="D136" s="11">
        <v>345</v>
      </c>
      <c r="E136" s="106">
        <f>D136*E133</f>
        <v>10.35</v>
      </c>
      <c r="F136" s="106">
        <v>75.88</v>
      </c>
      <c r="G136" s="106">
        <f>D136*G$133</f>
        <v>165.6</v>
      </c>
      <c r="H136" s="116">
        <v>1075.52</v>
      </c>
      <c r="I136" s="106">
        <f>D136*I$133</f>
        <v>72.45</v>
      </c>
      <c r="J136" s="106">
        <f>D136*J$133</f>
        <v>690</v>
      </c>
      <c r="K136" s="117">
        <v>105.76</v>
      </c>
      <c r="L136" s="42">
        <f>Q136-E136-F136-G136-H136-I136-J136-K136-N136-O136-P136</f>
        <v>-363.61</v>
      </c>
      <c r="M136" s="113">
        <f>SUM(E136:L136)</f>
        <v>1831.9500000000003</v>
      </c>
      <c r="N136" s="114">
        <v>0</v>
      </c>
      <c r="O136" s="115">
        <f>D136*O$133</f>
        <v>334.65</v>
      </c>
      <c r="P136" s="106">
        <f>D136*P$133</f>
        <v>414</v>
      </c>
      <c r="Q136" s="44">
        <f>SUM(D136*Q$133)-R136</f>
        <v>2580.6</v>
      </c>
      <c r="R136" s="58">
        <f>SUM(D136*0.22)</f>
        <v>75.9</v>
      </c>
    </row>
    <row r="137" spans="1:18" ht="12.75">
      <c r="A137" s="18">
        <f>A136+1</f>
        <v>77</v>
      </c>
      <c r="B137" s="100" t="s">
        <v>6</v>
      </c>
      <c r="C137" s="101">
        <v>19</v>
      </c>
      <c r="D137" s="11">
        <v>348.4</v>
      </c>
      <c r="E137" s="106">
        <f>D137*E133</f>
        <v>10.451999999999998</v>
      </c>
      <c r="F137" s="106">
        <v>75.88</v>
      </c>
      <c r="G137" s="106">
        <f>D137*G$133</f>
        <v>167.23199999999997</v>
      </c>
      <c r="H137" s="116">
        <v>1153.57</v>
      </c>
      <c r="I137" s="106">
        <f>D137*I$133</f>
        <v>73.16399999999999</v>
      </c>
      <c r="J137" s="106">
        <f>D137*J$133</f>
        <v>696.8</v>
      </c>
      <c r="K137" s="117">
        <v>195.05</v>
      </c>
      <c r="L137" s="42">
        <f>Q137-E137-F137-G137-H137-I137-J137-K137-N137-O137-P137</f>
        <v>-522.144</v>
      </c>
      <c r="M137" s="113">
        <f>SUM(E137:L137)</f>
        <v>1850.0040000000001</v>
      </c>
      <c r="N137" s="114">
        <v>0</v>
      </c>
      <c r="O137" s="115">
        <f>D137*O$133</f>
        <v>337.948</v>
      </c>
      <c r="P137" s="106">
        <f>D137*P$133</f>
        <v>418.08</v>
      </c>
      <c r="Q137" s="44">
        <f>SUM(D137*Q$133)-R137</f>
        <v>2606.0319999999997</v>
      </c>
      <c r="R137" s="58">
        <f>SUM(D137*0.22)</f>
        <v>76.648</v>
      </c>
    </row>
    <row r="138" spans="1:18" ht="12.75">
      <c r="A138" s="18"/>
      <c r="B138" s="21"/>
      <c r="C138" s="22"/>
      <c r="D138" s="13"/>
      <c r="E138" s="19"/>
      <c r="F138" s="19"/>
      <c r="G138" s="19"/>
      <c r="H138" s="19"/>
      <c r="I138" s="19"/>
      <c r="J138" s="19"/>
      <c r="K138" s="19"/>
      <c r="L138" s="19"/>
      <c r="M138" s="20"/>
      <c r="N138" s="28"/>
      <c r="O138" s="95"/>
      <c r="P138" s="19"/>
      <c r="Q138" s="20"/>
      <c r="R138" s="1"/>
    </row>
    <row r="139" spans="1:18" ht="12.75">
      <c r="A139" s="18"/>
      <c r="B139" s="88" t="s">
        <v>41</v>
      </c>
      <c r="C139" s="22"/>
      <c r="D139" s="87">
        <f>SUM(D135:D138)</f>
        <v>883.1999999999999</v>
      </c>
      <c r="E139" s="112">
        <f>SUM(E135:E137)</f>
        <v>26.496</v>
      </c>
      <c r="F139" s="112">
        <f aca="true" t="shared" si="31" ref="F139:L139">SUM(F135:F137)</f>
        <v>227.64</v>
      </c>
      <c r="G139" s="112">
        <f t="shared" si="31"/>
        <v>423.936</v>
      </c>
      <c r="H139" s="112">
        <f t="shared" si="31"/>
        <v>3307.6099999999997</v>
      </c>
      <c r="I139" s="112">
        <f t="shared" si="31"/>
        <v>185.47199999999998</v>
      </c>
      <c r="J139" s="112">
        <f t="shared" si="31"/>
        <v>1766.3999999999999</v>
      </c>
      <c r="K139" s="112">
        <f t="shared" si="31"/>
        <v>370.38</v>
      </c>
      <c r="L139" s="112">
        <f t="shared" si="31"/>
        <v>-1618.142</v>
      </c>
      <c r="M139" s="112">
        <f>SUM(M135:M137)</f>
        <v>4689.792</v>
      </c>
      <c r="N139" s="112">
        <f>SUM(N135:N137)</f>
        <v>0</v>
      </c>
      <c r="O139" s="104">
        <f>SUM(O135:O137)</f>
        <v>856.704</v>
      </c>
      <c r="P139" s="105">
        <f>SUM(P135:P138)</f>
        <v>1059.84</v>
      </c>
      <c r="Q139" s="112">
        <f>SUM(Q135:Q137)</f>
        <v>6606.335999999999</v>
      </c>
      <c r="R139" s="128">
        <f>SUM(R135:R137)</f>
        <v>194.304</v>
      </c>
    </row>
    <row r="140" spans="1:18" ht="12.75">
      <c r="A140" s="18"/>
      <c r="B140" s="21"/>
      <c r="C140" s="22"/>
      <c r="D140" s="42"/>
      <c r="E140" s="42"/>
      <c r="F140" s="42"/>
      <c r="G140" s="42"/>
      <c r="H140" s="42"/>
      <c r="I140" s="42"/>
      <c r="J140" s="42"/>
      <c r="K140" s="42"/>
      <c r="L140" s="42"/>
      <c r="M140" s="45">
        <f>SUM(E139+F139+G139+H139+I139+J139+K139+L139)</f>
        <v>4689.7919999999995</v>
      </c>
      <c r="N140" s="42"/>
      <c r="O140" s="42"/>
      <c r="P140" s="42"/>
      <c r="Q140" s="118"/>
      <c r="R140" s="1"/>
    </row>
    <row r="141" spans="1:18" ht="12.75">
      <c r="A141" s="18"/>
      <c r="B141" s="26" t="s">
        <v>78</v>
      </c>
      <c r="C141" s="27"/>
      <c r="D141" s="120">
        <f aca="true" t="shared" si="32" ref="D141:R141">D64+D103+D113+D127+D139</f>
        <v>91305.28999999998</v>
      </c>
      <c r="E141" s="119">
        <f t="shared" si="32"/>
        <v>2717.228699999999</v>
      </c>
      <c r="F141" s="134">
        <f t="shared" si="32"/>
        <v>24586.38</v>
      </c>
      <c r="G141" s="119">
        <f t="shared" si="32"/>
        <v>42729.01919999999</v>
      </c>
      <c r="H141" s="119">
        <f t="shared" si="32"/>
        <v>162101.90999999997</v>
      </c>
      <c r="I141" s="119">
        <f t="shared" si="32"/>
        <v>19076.250899999995</v>
      </c>
      <c r="J141" s="119">
        <f t="shared" si="32"/>
        <v>182610.57999999996</v>
      </c>
      <c r="K141" s="119">
        <f t="shared" si="32"/>
        <v>27532.229999999996</v>
      </c>
      <c r="L141" s="119">
        <f t="shared" si="32"/>
        <v>238345.85590000008</v>
      </c>
      <c r="M141" s="119">
        <f t="shared" si="32"/>
        <v>699699.4547</v>
      </c>
      <c r="N141" s="119">
        <f t="shared" si="32"/>
        <v>18661.3438</v>
      </c>
      <c r="O141" s="119">
        <f t="shared" si="32"/>
        <v>88566.1313</v>
      </c>
      <c r="P141" s="119">
        <f t="shared" si="32"/>
        <v>109566.348</v>
      </c>
      <c r="Q141" s="119">
        <f t="shared" si="32"/>
        <v>916493.2777999999</v>
      </c>
      <c r="R141" s="119">
        <f t="shared" si="32"/>
        <v>5476.371</v>
      </c>
    </row>
    <row r="142" spans="1:17" ht="12.75">
      <c r="A142" s="18"/>
      <c r="B142" s="21"/>
      <c r="C142" s="22"/>
      <c r="D142" s="19"/>
      <c r="E142" s="19"/>
      <c r="F142" s="19"/>
      <c r="G142" s="19"/>
      <c r="H142" s="19"/>
      <c r="I142" s="19"/>
      <c r="J142" s="19"/>
      <c r="K142" s="19"/>
      <c r="L142" s="19"/>
      <c r="M142" s="45">
        <f>SUM(E141+F141+G141+H141+I141+J141+K141+L141)</f>
        <v>699699.4547</v>
      </c>
      <c r="N142" s="19"/>
      <c r="O142" s="19"/>
      <c r="P142" s="19"/>
      <c r="Q142" s="118">
        <f>(M141+N141+O141+P141)</f>
        <v>916493.2778</v>
      </c>
    </row>
    <row r="143" spans="1:17" ht="12.75">
      <c r="A143" s="69"/>
      <c r="B143" s="24"/>
      <c r="C143" s="24" t="s">
        <v>83</v>
      </c>
      <c r="D143" s="30"/>
      <c r="E143" s="31"/>
      <c r="F143" s="31"/>
      <c r="G143" s="31"/>
      <c r="H143" s="31"/>
      <c r="I143" s="31"/>
      <c r="J143" s="31"/>
      <c r="K143" s="31"/>
      <c r="L143" s="31"/>
      <c r="M143" s="32"/>
      <c r="N143" s="31"/>
      <c r="O143" s="31"/>
      <c r="P143" s="107"/>
      <c r="Q143" s="67"/>
    </row>
    <row r="144" spans="1:17" ht="12.75">
      <c r="A144" s="69"/>
      <c r="B144" s="24"/>
      <c r="C144" s="24" t="s">
        <v>67</v>
      </c>
      <c r="D144" s="24"/>
      <c r="E144" s="24"/>
      <c r="F144" s="24"/>
      <c r="G144" s="24"/>
      <c r="H144" s="24"/>
      <c r="I144" s="24"/>
      <c r="J144" s="24"/>
      <c r="K144" s="24" t="s">
        <v>63</v>
      </c>
      <c r="L144" s="24"/>
      <c r="M144" s="24"/>
      <c r="N144" s="24"/>
      <c r="O144" s="24"/>
      <c r="P144" s="109"/>
      <c r="Q144" s="110"/>
    </row>
    <row r="145" spans="1:11" ht="12.75">
      <c r="A145" s="69"/>
      <c r="B145" s="24"/>
      <c r="C145" s="24"/>
      <c r="D145" s="24"/>
      <c r="E145" s="24"/>
      <c r="F145" s="24"/>
      <c r="G145" s="24"/>
      <c r="H145" s="24"/>
      <c r="I145" s="24"/>
      <c r="J145" s="24"/>
      <c r="K145" s="24"/>
    </row>
    <row r="146" spans="1:17" ht="12.75">
      <c r="A146" s="69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66"/>
    </row>
  </sheetData>
  <sheetProtection/>
  <mergeCells count="45">
    <mergeCell ref="E129:L129"/>
    <mergeCell ref="I72:Q72"/>
    <mergeCell ref="R107:R108"/>
    <mergeCell ref="G109:P109"/>
    <mergeCell ref="G115:P115"/>
    <mergeCell ref="P37:P38"/>
    <mergeCell ref="Q37:Q38"/>
    <mergeCell ref="R37:R38"/>
    <mergeCell ref="G41:O41"/>
    <mergeCell ref="L37:L38"/>
    <mergeCell ref="M37:M38"/>
    <mergeCell ref="N37:N38"/>
    <mergeCell ref="O37:O38"/>
    <mergeCell ref="H37:H38"/>
    <mergeCell ref="I37:I38"/>
    <mergeCell ref="A37:A38"/>
    <mergeCell ref="B37:B38"/>
    <mergeCell ref="C37:C38"/>
    <mergeCell ref="D37:D38"/>
    <mergeCell ref="Q7:Q8"/>
    <mergeCell ref="R7:R8"/>
    <mergeCell ref="G11:O11"/>
    <mergeCell ref="N7:N8"/>
    <mergeCell ref="O7:O8"/>
    <mergeCell ref="P7:P8"/>
    <mergeCell ref="E37:E38"/>
    <mergeCell ref="F37:F38"/>
    <mergeCell ref="G37:G38"/>
    <mergeCell ref="M7:M8"/>
    <mergeCell ref="I7:I8"/>
    <mergeCell ref="J7:J8"/>
    <mergeCell ref="K7:K8"/>
    <mergeCell ref="L7:L8"/>
    <mergeCell ref="J37:J38"/>
    <mergeCell ref="K37:K38"/>
    <mergeCell ref="A4:P4"/>
    <mergeCell ref="K5:P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16" right="0.16" top="0.32" bottom="1.24" header="0.32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R171"/>
  <sheetViews>
    <sheetView zoomScalePageLayoutView="0" workbookViewId="0" topLeftCell="A1">
      <selection activeCell="A2" sqref="A2:R149"/>
    </sheetView>
  </sheetViews>
  <sheetFormatPr defaultColWidth="9.140625" defaultRowHeight="12.75"/>
  <cols>
    <col min="1" max="1" width="3.421875" style="0" customWidth="1"/>
    <col min="2" max="2" width="13.00390625" style="0" customWidth="1"/>
    <col min="3" max="3" width="6.28125" style="0" customWidth="1"/>
    <col min="5" max="5" width="6.8515625" style="0" customWidth="1"/>
    <col min="6" max="6" width="7.140625" style="0" customWidth="1"/>
    <col min="7" max="7" width="7.421875" style="0" customWidth="1"/>
    <col min="9" max="9" width="7.8515625" style="0" customWidth="1"/>
    <col min="10" max="10" width="7.7109375" style="0" customWidth="1"/>
    <col min="11" max="11" width="7.8515625" style="0" customWidth="1"/>
    <col min="14" max="14" width="7.28125" style="0" customWidth="1"/>
    <col min="15" max="15" width="7.421875" style="0" customWidth="1"/>
    <col min="16" max="16" width="7.00390625" style="0" customWidth="1"/>
  </cols>
  <sheetData>
    <row r="4" spans="1:17" ht="32.25" customHeight="1">
      <c r="A4" s="184" t="s">
        <v>87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64"/>
    </row>
    <row r="5" spans="3:17" ht="12.75">
      <c r="C5" s="64"/>
      <c r="D5" s="64"/>
      <c r="E5" s="64"/>
      <c r="F5" s="64"/>
      <c r="G5" s="64"/>
      <c r="H5" s="65"/>
      <c r="I5" s="76"/>
      <c r="J5" s="64"/>
      <c r="K5" s="187" t="s">
        <v>84</v>
      </c>
      <c r="L5" s="187"/>
      <c r="M5" s="187"/>
      <c r="N5" s="187"/>
      <c r="O5" s="187"/>
      <c r="P5" s="187"/>
      <c r="Q5" s="64"/>
    </row>
    <row r="6" spans="3:17" ht="12.75"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8" ht="12.75">
      <c r="A7" s="181" t="s">
        <v>0</v>
      </c>
      <c r="B7" s="182" t="s">
        <v>1</v>
      </c>
      <c r="C7" s="181" t="s">
        <v>2</v>
      </c>
      <c r="D7" s="183" t="s">
        <v>31</v>
      </c>
      <c r="E7" s="176" t="s">
        <v>33</v>
      </c>
      <c r="F7" s="176" t="s">
        <v>34</v>
      </c>
      <c r="G7" s="176" t="s">
        <v>35</v>
      </c>
      <c r="H7" s="186" t="s">
        <v>36</v>
      </c>
      <c r="I7" s="176" t="s">
        <v>37</v>
      </c>
      <c r="J7" s="176" t="s">
        <v>38</v>
      </c>
      <c r="K7" s="176" t="s">
        <v>39</v>
      </c>
      <c r="L7" s="176" t="s">
        <v>40</v>
      </c>
      <c r="M7" s="180" t="s">
        <v>41</v>
      </c>
      <c r="N7" s="176" t="s">
        <v>42</v>
      </c>
      <c r="O7" s="176" t="s">
        <v>43</v>
      </c>
      <c r="P7" s="176" t="s">
        <v>32</v>
      </c>
      <c r="Q7" s="176" t="s">
        <v>44</v>
      </c>
      <c r="R7" s="194" t="s">
        <v>64</v>
      </c>
    </row>
    <row r="8" spans="1:18" ht="9.75" customHeight="1">
      <c r="A8" s="181"/>
      <c r="B8" s="181"/>
      <c r="C8" s="181"/>
      <c r="D8" s="183"/>
      <c r="E8" s="176"/>
      <c r="F8" s="176"/>
      <c r="G8" s="176"/>
      <c r="H8" s="186"/>
      <c r="I8" s="176"/>
      <c r="J8" s="176"/>
      <c r="K8" s="176"/>
      <c r="L8" s="176"/>
      <c r="M8" s="180"/>
      <c r="N8" s="176"/>
      <c r="O8" s="176"/>
      <c r="P8" s="176"/>
      <c r="Q8" s="176"/>
      <c r="R8" s="194"/>
    </row>
    <row r="9" spans="1:18" ht="12.75">
      <c r="A9" s="10">
        <v>1</v>
      </c>
      <c r="B9" s="10">
        <v>2</v>
      </c>
      <c r="C9" s="10">
        <v>3</v>
      </c>
      <c r="D9" s="89">
        <v>4</v>
      </c>
      <c r="E9" s="9">
        <v>5</v>
      </c>
      <c r="F9" s="9">
        <v>6</v>
      </c>
      <c r="G9" s="9">
        <v>7</v>
      </c>
      <c r="H9" s="9">
        <v>8</v>
      </c>
      <c r="I9" s="41">
        <v>9</v>
      </c>
      <c r="J9" s="9">
        <v>10</v>
      </c>
      <c r="K9" s="9">
        <v>11</v>
      </c>
      <c r="L9" s="9">
        <v>12</v>
      </c>
      <c r="M9" s="14">
        <v>13</v>
      </c>
      <c r="N9" s="9">
        <v>14</v>
      </c>
      <c r="O9" s="9">
        <v>15</v>
      </c>
      <c r="P9" s="9">
        <v>16</v>
      </c>
      <c r="Q9" s="9">
        <v>17</v>
      </c>
      <c r="R9" s="1">
        <v>18</v>
      </c>
    </row>
    <row r="10" spans="1:18" ht="12.75">
      <c r="A10" s="16"/>
      <c r="B10" s="16"/>
      <c r="C10" s="16"/>
      <c r="D10" s="17"/>
      <c r="E10" s="70">
        <v>0.03</v>
      </c>
      <c r="F10" s="70">
        <v>0.24</v>
      </c>
      <c r="G10" s="70">
        <v>0.49</v>
      </c>
      <c r="H10" s="70">
        <v>1.44</v>
      </c>
      <c r="I10" s="71">
        <v>0.21</v>
      </c>
      <c r="J10" s="70">
        <v>2</v>
      </c>
      <c r="K10" s="70">
        <v>0.23</v>
      </c>
      <c r="L10" s="70">
        <v>3.29</v>
      </c>
      <c r="M10" s="70">
        <v>7.93</v>
      </c>
      <c r="N10" s="70">
        <v>0.22</v>
      </c>
      <c r="O10" s="70">
        <v>0.97</v>
      </c>
      <c r="P10" s="70">
        <v>1.2</v>
      </c>
      <c r="Q10" s="71">
        <v>10.32</v>
      </c>
      <c r="R10" s="1"/>
    </row>
    <row r="11" spans="1:18" ht="15">
      <c r="A11" s="16"/>
      <c r="B11" s="16"/>
      <c r="C11" s="16"/>
      <c r="D11" s="17"/>
      <c r="E11" s="56"/>
      <c r="F11" s="56"/>
      <c r="G11" s="177" t="s">
        <v>62</v>
      </c>
      <c r="H11" s="178"/>
      <c r="I11" s="178"/>
      <c r="J11" s="178"/>
      <c r="K11" s="178"/>
      <c r="L11" s="178"/>
      <c r="M11" s="178"/>
      <c r="N11" s="178"/>
      <c r="O11" s="179"/>
      <c r="P11" s="47"/>
      <c r="Q11" s="48"/>
      <c r="R11" s="1"/>
    </row>
    <row r="12" spans="1:18" ht="15.75">
      <c r="A12" s="16"/>
      <c r="B12" s="16"/>
      <c r="C12" s="16"/>
      <c r="D12" s="17"/>
      <c r="E12" s="56"/>
      <c r="F12" s="56"/>
      <c r="G12" s="96"/>
      <c r="H12" s="97"/>
      <c r="I12" s="97"/>
      <c r="J12" s="98"/>
      <c r="K12" s="98"/>
      <c r="L12" s="98"/>
      <c r="M12" s="98"/>
      <c r="N12" s="98"/>
      <c r="O12" s="99"/>
      <c r="P12" s="47"/>
      <c r="Q12" s="48"/>
      <c r="R12" s="1"/>
    </row>
    <row r="13" spans="1:18" ht="15.75">
      <c r="A13" s="16"/>
      <c r="B13" s="16"/>
      <c r="C13" s="16"/>
      <c r="D13" s="17"/>
      <c r="E13" s="56"/>
      <c r="F13" s="56"/>
      <c r="G13" s="96"/>
      <c r="H13" s="97"/>
      <c r="I13" s="97"/>
      <c r="J13" s="98"/>
      <c r="K13" s="98"/>
      <c r="L13" s="98"/>
      <c r="M13" s="98"/>
      <c r="N13" s="98"/>
      <c r="O13" s="99"/>
      <c r="P13" s="47"/>
      <c r="Q13" s="48"/>
      <c r="R13" s="1"/>
    </row>
    <row r="14" spans="1:18" ht="12.75">
      <c r="A14" s="16"/>
      <c r="B14" s="16"/>
      <c r="C14" s="16"/>
      <c r="D14" s="17"/>
      <c r="E14" s="29"/>
      <c r="F14" s="29"/>
      <c r="G14" s="29"/>
      <c r="H14" s="29"/>
      <c r="I14" s="29"/>
      <c r="J14" s="7"/>
      <c r="K14" s="7"/>
      <c r="L14" s="7"/>
      <c r="M14" s="7"/>
      <c r="N14" s="7"/>
      <c r="O14" s="7"/>
      <c r="P14" s="7"/>
      <c r="Q14" s="7"/>
      <c r="R14" s="1"/>
    </row>
    <row r="15" spans="1:18" ht="12.75">
      <c r="A15" s="18">
        <v>1</v>
      </c>
      <c r="B15" s="2" t="s">
        <v>7</v>
      </c>
      <c r="C15" s="8">
        <v>3</v>
      </c>
      <c r="D15" s="11">
        <v>3188.74</v>
      </c>
      <c r="E15" s="42">
        <f aca="true" t="shared" si="0" ref="E15:E35">D15*E$10</f>
        <v>95.66219999999998</v>
      </c>
      <c r="F15" s="42">
        <f>D15*F$10</f>
        <v>765.2975999999999</v>
      </c>
      <c r="G15" s="42">
        <f>D15*G$10</f>
        <v>1562.4825999999998</v>
      </c>
      <c r="H15" s="49">
        <f>D15*H$10</f>
        <v>4591.785599999999</v>
      </c>
      <c r="I15" s="42">
        <f aca="true" t="shared" si="1" ref="I15:I62">D15*I$10</f>
        <v>669.6353999999999</v>
      </c>
      <c r="J15" s="42">
        <f aca="true" t="shared" si="2" ref="J15:J62">D15*J$10</f>
        <v>6377.48</v>
      </c>
      <c r="K15" s="33">
        <f>D15*K$10</f>
        <v>733.4102</v>
      </c>
      <c r="L15" s="42">
        <f>D15*L$10</f>
        <v>10490.9546</v>
      </c>
      <c r="M15" s="44">
        <f aca="true" t="shared" si="3" ref="M15:M62">SUM(E15:L15)</f>
        <v>25286.708199999997</v>
      </c>
      <c r="N15" s="42">
        <f>D15*N$10</f>
        <v>701.5228</v>
      </c>
      <c r="O15" s="42">
        <f>D15*O$10</f>
        <v>3093.0777999999996</v>
      </c>
      <c r="P15" s="42">
        <f aca="true" t="shared" si="4" ref="P15:P62">D15*P$10</f>
        <v>3826.4879999999994</v>
      </c>
      <c r="Q15" s="44">
        <f>D15*Q$10</f>
        <v>32907.7968</v>
      </c>
      <c r="R15" s="58"/>
    </row>
    <row r="16" spans="1:18" ht="12.75">
      <c r="A16" s="18">
        <f aca="true" t="shared" si="5" ref="A16:A62">A15+1</f>
        <v>2</v>
      </c>
      <c r="B16" s="2" t="s">
        <v>7</v>
      </c>
      <c r="C16" s="8">
        <v>5</v>
      </c>
      <c r="D16" s="11">
        <v>3393.8</v>
      </c>
      <c r="E16" s="42">
        <f t="shared" si="0"/>
        <v>101.81400000000001</v>
      </c>
      <c r="F16" s="42">
        <f aca="true" t="shared" si="6" ref="F16:F62">D16*F$10</f>
        <v>814.5120000000001</v>
      </c>
      <c r="G16" s="42">
        <f aca="true" t="shared" si="7" ref="G16:G62">D16*G$10</f>
        <v>1662.962</v>
      </c>
      <c r="H16" s="49">
        <f aca="true" t="shared" si="8" ref="H16:H62">D16*H$10</f>
        <v>4887.072</v>
      </c>
      <c r="I16" s="42">
        <f t="shared" si="1"/>
        <v>712.698</v>
      </c>
      <c r="J16" s="42">
        <f t="shared" si="2"/>
        <v>6787.6</v>
      </c>
      <c r="K16" s="33">
        <f aca="true" t="shared" si="9" ref="K16:K62">D16*K$10</f>
        <v>780.5740000000001</v>
      </c>
      <c r="L16" s="42">
        <f aca="true" t="shared" si="10" ref="L16:L62">D16*L$10</f>
        <v>11165.602</v>
      </c>
      <c r="M16" s="44">
        <f t="shared" si="3"/>
        <v>26912.834000000003</v>
      </c>
      <c r="N16" s="42">
        <f aca="true" t="shared" si="11" ref="N16:N56">D16*N$10</f>
        <v>746.6360000000001</v>
      </c>
      <c r="O16" s="42">
        <f aca="true" t="shared" si="12" ref="O16:O62">D16*O$10</f>
        <v>3291.986</v>
      </c>
      <c r="P16" s="42">
        <f t="shared" si="4"/>
        <v>4072.56</v>
      </c>
      <c r="Q16" s="44">
        <f aca="true" t="shared" si="13" ref="Q16:Q34">D16*Q$10</f>
        <v>35024.016</v>
      </c>
      <c r="R16" s="58"/>
    </row>
    <row r="17" spans="1:18" ht="12.75">
      <c r="A17" s="18">
        <f t="shared" si="5"/>
        <v>3</v>
      </c>
      <c r="B17" s="2" t="s">
        <v>7</v>
      </c>
      <c r="C17" s="8">
        <v>8</v>
      </c>
      <c r="D17" s="11">
        <v>4512.3</v>
      </c>
      <c r="E17" s="42">
        <f t="shared" si="0"/>
        <v>135.369</v>
      </c>
      <c r="F17" s="42">
        <f t="shared" si="6"/>
        <v>1082.952</v>
      </c>
      <c r="G17" s="42">
        <f t="shared" si="7"/>
        <v>2211.027</v>
      </c>
      <c r="H17" s="49">
        <f t="shared" si="8"/>
        <v>6497.712</v>
      </c>
      <c r="I17" s="42">
        <f t="shared" si="1"/>
        <v>947.583</v>
      </c>
      <c r="J17" s="42">
        <f t="shared" si="2"/>
        <v>9024.6</v>
      </c>
      <c r="K17" s="33">
        <f t="shared" si="9"/>
        <v>1037.8290000000002</v>
      </c>
      <c r="L17" s="42">
        <f t="shared" si="10"/>
        <v>14845.467</v>
      </c>
      <c r="M17" s="44">
        <f t="shared" si="3"/>
        <v>35782.539000000004</v>
      </c>
      <c r="N17" s="42">
        <f t="shared" si="11"/>
        <v>992.706</v>
      </c>
      <c r="O17" s="42">
        <f t="shared" si="12"/>
        <v>4376.9310000000005</v>
      </c>
      <c r="P17" s="42">
        <f t="shared" si="4"/>
        <v>5414.76</v>
      </c>
      <c r="Q17" s="44">
        <f t="shared" si="13"/>
        <v>46566.936</v>
      </c>
      <c r="R17" s="58"/>
    </row>
    <row r="18" spans="1:18" ht="12.75">
      <c r="A18" s="18">
        <f t="shared" si="5"/>
        <v>4</v>
      </c>
      <c r="B18" s="2" t="s">
        <v>7</v>
      </c>
      <c r="C18" s="8">
        <v>9</v>
      </c>
      <c r="D18" s="11">
        <v>4365.7</v>
      </c>
      <c r="E18" s="42">
        <f t="shared" si="0"/>
        <v>130.971</v>
      </c>
      <c r="F18" s="42">
        <f t="shared" si="6"/>
        <v>1047.768</v>
      </c>
      <c r="G18" s="42">
        <f t="shared" si="7"/>
        <v>2139.1929999999998</v>
      </c>
      <c r="H18" s="49">
        <f t="shared" si="8"/>
        <v>6286.607999999999</v>
      </c>
      <c r="I18" s="42">
        <f t="shared" si="1"/>
        <v>916.7969999999999</v>
      </c>
      <c r="J18" s="42">
        <f t="shared" si="2"/>
        <v>8731.4</v>
      </c>
      <c r="K18" s="33">
        <f t="shared" si="9"/>
        <v>1004.111</v>
      </c>
      <c r="L18" s="42">
        <f t="shared" si="10"/>
        <v>14363.153</v>
      </c>
      <c r="M18" s="44">
        <f t="shared" si="3"/>
        <v>34620.001000000004</v>
      </c>
      <c r="N18" s="42">
        <f t="shared" si="11"/>
        <v>960.454</v>
      </c>
      <c r="O18" s="42">
        <f t="shared" si="12"/>
        <v>4234.728999999999</v>
      </c>
      <c r="P18" s="42">
        <f t="shared" si="4"/>
        <v>5238.839999999999</v>
      </c>
      <c r="Q18" s="44">
        <f t="shared" si="13"/>
        <v>45054.024</v>
      </c>
      <c r="R18" s="58"/>
    </row>
    <row r="19" spans="1:18" ht="12.75">
      <c r="A19" s="18">
        <f t="shared" si="5"/>
        <v>5</v>
      </c>
      <c r="B19" s="2" t="s">
        <v>8</v>
      </c>
      <c r="C19" s="8" t="s">
        <v>45</v>
      </c>
      <c r="D19" s="11">
        <v>589.42</v>
      </c>
      <c r="E19" s="42">
        <f t="shared" si="0"/>
        <v>17.682599999999997</v>
      </c>
      <c r="F19" s="42">
        <f t="shared" si="6"/>
        <v>141.46079999999998</v>
      </c>
      <c r="G19" s="42">
        <f t="shared" si="7"/>
        <v>288.81579999999997</v>
      </c>
      <c r="H19" s="49">
        <f t="shared" si="8"/>
        <v>848.7647999999999</v>
      </c>
      <c r="I19" s="42">
        <f t="shared" si="1"/>
        <v>123.77819999999998</v>
      </c>
      <c r="J19" s="42">
        <f t="shared" si="2"/>
        <v>1178.84</v>
      </c>
      <c r="K19" s="33">
        <f t="shared" si="9"/>
        <v>135.5666</v>
      </c>
      <c r="L19" s="42">
        <f t="shared" si="10"/>
        <v>1939.1917999999998</v>
      </c>
      <c r="M19" s="44">
        <f t="shared" si="3"/>
        <v>4674.1006</v>
      </c>
      <c r="N19" s="42">
        <f t="shared" si="11"/>
        <v>129.67239999999998</v>
      </c>
      <c r="O19" s="42">
        <f t="shared" si="12"/>
        <v>571.7374</v>
      </c>
      <c r="P19" s="42">
        <f t="shared" si="4"/>
        <v>707.304</v>
      </c>
      <c r="Q19" s="44">
        <f t="shared" si="13"/>
        <v>6082.814399999999</v>
      </c>
      <c r="R19" s="58"/>
    </row>
    <row r="20" spans="1:18" ht="12.75">
      <c r="A20" s="18">
        <f t="shared" si="5"/>
        <v>6</v>
      </c>
      <c r="B20" s="2" t="s">
        <v>11</v>
      </c>
      <c r="C20" s="8">
        <v>2</v>
      </c>
      <c r="D20" s="11">
        <v>889.8</v>
      </c>
      <c r="E20" s="42">
        <f t="shared" si="0"/>
        <v>26.694</v>
      </c>
      <c r="F20" s="42">
        <f t="shared" si="6"/>
        <v>213.552</v>
      </c>
      <c r="G20" s="42">
        <f t="shared" si="7"/>
        <v>436.00199999999995</v>
      </c>
      <c r="H20" s="49">
        <f t="shared" si="8"/>
        <v>1281.312</v>
      </c>
      <c r="I20" s="42">
        <f t="shared" si="1"/>
        <v>186.85799999999998</v>
      </c>
      <c r="J20" s="42">
        <f t="shared" si="2"/>
        <v>1779.6</v>
      </c>
      <c r="K20" s="33">
        <f t="shared" si="9"/>
        <v>204.654</v>
      </c>
      <c r="L20" s="42">
        <f t="shared" si="10"/>
        <v>2927.442</v>
      </c>
      <c r="M20" s="44">
        <f t="shared" si="3"/>
        <v>7056.1140000000005</v>
      </c>
      <c r="N20" s="42">
        <f t="shared" si="11"/>
        <v>195.756</v>
      </c>
      <c r="O20" s="42">
        <f t="shared" si="12"/>
        <v>863.1059999999999</v>
      </c>
      <c r="P20" s="42">
        <f t="shared" si="4"/>
        <v>1067.76</v>
      </c>
      <c r="Q20" s="44">
        <f t="shared" si="13"/>
        <v>9182.735999999999</v>
      </c>
      <c r="R20" s="58"/>
    </row>
    <row r="21" spans="1:18" ht="12.75">
      <c r="A21" s="18">
        <f t="shared" si="5"/>
        <v>7</v>
      </c>
      <c r="B21" s="2" t="s">
        <v>11</v>
      </c>
      <c r="C21" s="8">
        <v>3</v>
      </c>
      <c r="D21" s="11">
        <v>963.8</v>
      </c>
      <c r="E21" s="42">
        <f t="shared" si="0"/>
        <v>28.913999999999998</v>
      </c>
      <c r="F21" s="42">
        <f t="shared" si="6"/>
        <v>231.31199999999998</v>
      </c>
      <c r="G21" s="42">
        <f t="shared" si="7"/>
        <v>472.26199999999994</v>
      </c>
      <c r="H21" s="49">
        <f t="shared" si="8"/>
        <v>1387.8719999999998</v>
      </c>
      <c r="I21" s="42">
        <f t="shared" si="1"/>
        <v>202.398</v>
      </c>
      <c r="J21" s="42">
        <f t="shared" si="2"/>
        <v>1927.6</v>
      </c>
      <c r="K21" s="33">
        <f t="shared" si="9"/>
        <v>221.674</v>
      </c>
      <c r="L21" s="42">
        <f t="shared" si="10"/>
        <v>3170.902</v>
      </c>
      <c r="M21" s="44">
        <f t="shared" si="3"/>
        <v>7642.934</v>
      </c>
      <c r="N21" s="42">
        <f t="shared" si="11"/>
        <v>212.036</v>
      </c>
      <c r="O21" s="42">
        <f t="shared" si="12"/>
        <v>934.886</v>
      </c>
      <c r="P21" s="42">
        <f t="shared" si="4"/>
        <v>1156.56</v>
      </c>
      <c r="Q21" s="44">
        <f t="shared" si="13"/>
        <v>9946.416</v>
      </c>
      <c r="R21" s="58"/>
    </row>
    <row r="22" spans="1:18" ht="12.75">
      <c r="A22" s="18">
        <f t="shared" si="5"/>
        <v>8</v>
      </c>
      <c r="B22" s="2" t="s">
        <v>11</v>
      </c>
      <c r="C22" s="8">
        <v>4</v>
      </c>
      <c r="D22" s="11">
        <v>965.7</v>
      </c>
      <c r="E22" s="42">
        <f t="shared" si="0"/>
        <v>28.971</v>
      </c>
      <c r="F22" s="42">
        <f t="shared" si="6"/>
        <v>231.768</v>
      </c>
      <c r="G22" s="42">
        <f t="shared" si="7"/>
        <v>473.19300000000004</v>
      </c>
      <c r="H22" s="49">
        <f t="shared" si="8"/>
        <v>1390.608</v>
      </c>
      <c r="I22" s="42">
        <f t="shared" si="1"/>
        <v>202.797</v>
      </c>
      <c r="J22" s="42">
        <f t="shared" si="2"/>
        <v>1931.4</v>
      </c>
      <c r="K22" s="33">
        <f t="shared" si="9"/>
        <v>222.11100000000002</v>
      </c>
      <c r="L22" s="42">
        <f t="shared" si="10"/>
        <v>3177.1530000000002</v>
      </c>
      <c r="M22" s="44">
        <f t="shared" si="3"/>
        <v>7658.001</v>
      </c>
      <c r="N22" s="42">
        <f t="shared" si="11"/>
        <v>212.454</v>
      </c>
      <c r="O22" s="42">
        <f t="shared" si="12"/>
        <v>936.729</v>
      </c>
      <c r="P22" s="42">
        <f t="shared" si="4"/>
        <v>1158.84</v>
      </c>
      <c r="Q22" s="44">
        <f t="shared" si="13"/>
        <v>9966.024000000001</v>
      </c>
      <c r="R22" s="58"/>
    </row>
    <row r="23" spans="1:18" ht="12.75">
      <c r="A23" s="18">
        <f t="shared" si="5"/>
        <v>9</v>
      </c>
      <c r="B23" s="2" t="s">
        <v>10</v>
      </c>
      <c r="C23" s="8">
        <v>5</v>
      </c>
      <c r="D23" s="11">
        <v>905.8</v>
      </c>
      <c r="E23" s="42">
        <f t="shared" si="0"/>
        <v>27.173999999999996</v>
      </c>
      <c r="F23" s="42">
        <f t="shared" si="6"/>
        <v>217.39199999999997</v>
      </c>
      <c r="G23" s="42">
        <f t="shared" si="7"/>
        <v>443.842</v>
      </c>
      <c r="H23" s="49">
        <f t="shared" si="8"/>
        <v>1304.3519999999999</v>
      </c>
      <c r="I23" s="42">
        <f t="shared" si="1"/>
        <v>190.218</v>
      </c>
      <c r="J23" s="42">
        <f t="shared" si="2"/>
        <v>1811.6</v>
      </c>
      <c r="K23" s="33">
        <f t="shared" si="9"/>
        <v>208.334</v>
      </c>
      <c r="L23" s="42">
        <f t="shared" si="10"/>
        <v>2980.082</v>
      </c>
      <c r="M23" s="44">
        <f t="shared" si="3"/>
        <v>7182.993999999999</v>
      </c>
      <c r="N23" s="42">
        <f t="shared" si="11"/>
        <v>199.27599999999998</v>
      </c>
      <c r="O23" s="42">
        <f t="shared" si="12"/>
        <v>878.626</v>
      </c>
      <c r="P23" s="42">
        <f t="shared" si="4"/>
        <v>1086.9599999999998</v>
      </c>
      <c r="Q23" s="44">
        <f t="shared" si="13"/>
        <v>9347.856</v>
      </c>
      <c r="R23" s="58"/>
    </row>
    <row r="24" spans="1:18" ht="12.75">
      <c r="A24" s="18">
        <f t="shared" si="5"/>
        <v>10</v>
      </c>
      <c r="B24" s="2" t="s">
        <v>10</v>
      </c>
      <c r="C24" s="8">
        <v>6</v>
      </c>
      <c r="D24" s="11">
        <v>964.95</v>
      </c>
      <c r="E24" s="42">
        <f t="shared" si="0"/>
        <v>28.9485</v>
      </c>
      <c r="F24" s="42">
        <f t="shared" si="6"/>
        <v>231.588</v>
      </c>
      <c r="G24" s="42">
        <f t="shared" si="7"/>
        <v>472.82550000000003</v>
      </c>
      <c r="H24" s="49">
        <f t="shared" si="8"/>
        <v>1389.528</v>
      </c>
      <c r="I24" s="42">
        <f t="shared" si="1"/>
        <v>202.6395</v>
      </c>
      <c r="J24" s="42">
        <f t="shared" si="2"/>
        <v>1929.9</v>
      </c>
      <c r="K24" s="33">
        <f t="shared" si="9"/>
        <v>221.93850000000003</v>
      </c>
      <c r="L24" s="42">
        <f t="shared" si="10"/>
        <v>3174.6855</v>
      </c>
      <c r="M24" s="44">
        <f t="shared" si="3"/>
        <v>7652.0535</v>
      </c>
      <c r="N24" s="42">
        <f t="shared" si="11"/>
        <v>212.28900000000002</v>
      </c>
      <c r="O24" s="42">
        <f t="shared" si="12"/>
        <v>936.0015</v>
      </c>
      <c r="P24" s="42">
        <f t="shared" si="4"/>
        <v>1157.94</v>
      </c>
      <c r="Q24" s="44">
        <f t="shared" si="13"/>
        <v>9958.284000000001</v>
      </c>
      <c r="R24" s="58"/>
    </row>
    <row r="25" spans="1:18" ht="12.75">
      <c r="A25" s="18">
        <f t="shared" si="5"/>
        <v>11</v>
      </c>
      <c r="B25" s="2" t="s">
        <v>12</v>
      </c>
      <c r="C25" s="8">
        <v>8</v>
      </c>
      <c r="D25" s="11">
        <v>2783.9</v>
      </c>
      <c r="E25" s="42">
        <f t="shared" si="0"/>
        <v>83.517</v>
      </c>
      <c r="F25" s="42">
        <f t="shared" si="6"/>
        <v>668.136</v>
      </c>
      <c r="G25" s="42">
        <f t="shared" si="7"/>
        <v>1364.111</v>
      </c>
      <c r="H25" s="49">
        <f t="shared" si="8"/>
        <v>4008.816</v>
      </c>
      <c r="I25" s="42">
        <f t="shared" si="1"/>
        <v>584.619</v>
      </c>
      <c r="J25" s="42">
        <f t="shared" si="2"/>
        <v>5567.8</v>
      </c>
      <c r="K25" s="33">
        <f t="shared" si="9"/>
        <v>640.297</v>
      </c>
      <c r="L25" s="42">
        <f t="shared" si="10"/>
        <v>9159.031</v>
      </c>
      <c r="M25" s="44">
        <f t="shared" si="3"/>
        <v>22076.327</v>
      </c>
      <c r="N25" s="42">
        <f t="shared" si="11"/>
        <v>612.458</v>
      </c>
      <c r="O25" s="42">
        <f t="shared" si="12"/>
        <v>2700.383</v>
      </c>
      <c r="P25" s="42">
        <f t="shared" si="4"/>
        <v>3340.68</v>
      </c>
      <c r="Q25" s="44">
        <f t="shared" si="13"/>
        <v>28729.848</v>
      </c>
      <c r="R25" s="58"/>
    </row>
    <row r="26" spans="1:18" ht="12.75">
      <c r="A26" s="18">
        <f t="shared" si="5"/>
        <v>12</v>
      </c>
      <c r="B26" s="2" t="s">
        <v>12</v>
      </c>
      <c r="C26" s="8">
        <v>16</v>
      </c>
      <c r="D26" s="11">
        <v>933.7</v>
      </c>
      <c r="E26" s="42">
        <f t="shared" si="0"/>
        <v>28.011</v>
      </c>
      <c r="F26" s="42">
        <f t="shared" si="6"/>
        <v>224.088</v>
      </c>
      <c r="G26" s="42">
        <f t="shared" si="7"/>
        <v>457.51300000000003</v>
      </c>
      <c r="H26" s="49">
        <f t="shared" si="8"/>
        <v>1344.528</v>
      </c>
      <c r="I26" s="42">
        <f t="shared" si="1"/>
        <v>196.077</v>
      </c>
      <c r="J26" s="42">
        <f t="shared" si="2"/>
        <v>1867.4</v>
      </c>
      <c r="K26" s="33">
        <f t="shared" si="9"/>
        <v>214.75100000000003</v>
      </c>
      <c r="L26" s="42">
        <f t="shared" si="10"/>
        <v>3071.873</v>
      </c>
      <c r="M26" s="44">
        <f t="shared" si="3"/>
        <v>7404.241</v>
      </c>
      <c r="N26" s="42">
        <f t="shared" si="11"/>
        <v>205.41400000000002</v>
      </c>
      <c r="O26" s="42">
        <f t="shared" si="12"/>
        <v>905.689</v>
      </c>
      <c r="P26" s="42">
        <f t="shared" si="4"/>
        <v>1120.44</v>
      </c>
      <c r="Q26" s="44">
        <f t="shared" si="13"/>
        <v>9635.784000000001</v>
      </c>
      <c r="R26" s="58"/>
    </row>
    <row r="27" spans="1:18" ht="12.75">
      <c r="A27" s="18">
        <f t="shared" si="5"/>
        <v>13</v>
      </c>
      <c r="B27" s="2" t="s">
        <v>13</v>
      </c>
      <c r="C27" s="8">
        <v>4</v>
      </c>
      <c r="D27" s="90">
        <v>2639.94</v>
      </c>
      <c r="E27" s="42">
        <f t="shared" si="0"/>
        <v>79.1982</v>
      </c>
      <c r="F27" s="42">
        <f t="shared" si="6"/>
        <v>633.5856</v>
      </c>
      <c r="G27" s="42">
        <f t="shared" si="7"/>
        <v>1293.5706</v>
      </c>
      <c r="H27" s="49">
        <f t="shared" si="8"/>
        <v>3801.5135999999998</v>
      </c>
      <c r="I27" s="42">
        <f t="shared" si="1"/>
        <v>554.3874</v>
      </c>
      <c r="J27" s="42">
        <f t="shared" si="2"/>
        <v>5279.88</v>
      </c>
      <c r="K27" s="33">
        <f t="shared" si="9"/>
        <v>607.1862</v>
      </c>
      <c r="L27" s="42">
        <f t="shared" si="10"/>
        <v>8685.4026</v>
      </c>
      <c r="M27" s="44">
        <f t="shared" si="3"/>
        <v>20934.724199999997</v>
      </c>
      <c r="N27" s="42">
        <f t="shared" si="11"/>
        <v>580.7868</v>
      </c>
      <c r="O27" s="42">
        <f t="shared" si="12"/>
        <v>2560.7418</v>
      </c>
      <c r="P27" s="42">
        <f t="shared" si="4"/>
        <v>3167.928</v>
      </c>
      <c r="Q27" s="44">
        <f t="shared" si="13"/>
        <v>27244.180800000002</v>
      </c>
      <c r="R27" s="58"/>
    </row>
    <row r="28" spans="1:18" ht="12.75">
      <c r="A28" s="18">
        <f t="shared" si="5"/>
        <v>14</v>
      </c>
      <c r="B28" s="2" t="s">
        <v>13</v>
      </c>
      <c r="C28" s="8">
        <v>5</v>
      </c>
      <c r="D28" s="11">
        <v>3254.3</v>
      </c>
      <c r="E28" s="42">
        <f t="shared" si="0"/>
        <v>97.629</v>
      </c>
      <c r="F28" s="42">
        <f t="shared" si="6"/>
        <v>781.032</v>
      </c>
      <c r="G28" s="42">
        <f t="shared" si="7"/>
        <v>1594.607</v>
      </c>
      <c r="H28" s="49">
        <f t="shared" si="8"/>
        <v>4686.192</v>
      </c>
      <c r="I28" s="42">
        <f t="shared" si="1"/>
        <v>683.403</v>
      </c>
      <c r="J28" s="42">
        <f t="shared" si="2"/>
        <v>6508.6</v>
      </c>
      <c r="K28" s="33">
        <f t="shared" si="9"/>
        <v>748.489</v>
      </c>
      <c r="L28" s="42">
        <f t="shared" si="10"/>
        <v>10706.647</v>
      </c>
      <c r="M28" s="44">
        <f t="shared" si="3"/>
        <v>25806.599000000002</v>
      </c>
      <c r="N28" s="42">
        <f t="shared" si="11"/>
        <v>715.946</v>
      </c>
      <c r="O28" s="42">
        <f t="shared" si="12"/>
        <v>3156.6710000000003</v>
      </c>
      <c r="P28" s="42">
        <f t="shared" si="4"/>
        <v>3905.16</v>
      </c>
      <c r="Q28" s="44">
        <f t="shared" si="13"/>
        <v>33584.376000000004</v>
      </c>
      <c r="R28" s="58"/>
    </row>
    <row r="29" spans="1:18" ht="12.75">
      <c r="A29" s="18">
        <f t="shared" si="5"/>
        <v>15</v>
      </c>
      <c r="B29" s="2" t="s">
        <v>14</v>
      </c>
      <c r="C29" s="8">
        <v>144</v>
      </c>
      <c r="D29" s="11">
        <v>3124.64</v>
      </c>
      <c r="E29" s="42">
        <f t="shared" si="0"/>
        <v>93.7392</v>
      </c>
      <c r="F29" s="42">
        <f t="shared" si="6"/>
        <v>749.9136</v>
      </c>
      <c r="G29" s="42">
        <f t="shared" si="7"/>
        <v>1531.0736</v>
      </c>
      <c r="H29" s="49">
        <f t="shared" si="8"/>
        <v>4499.4816</v>
      </c>
      <c r="I29" s="42">
        <f t="shared" si="1"/>
        <v>656.1744</v>
      </c>
      <c r="J29" s="42">
        <f t="shared" si="2"/>
        <v>6249.28</v>
      </c>
      <c r="K29" s="33">
        <f t="shared" si="9"/>
        <v>718.6672</v>
      </c>
      <c r="L29" s="42">
        <f t="shared" si="10"/>
        <v>10280.0656</v>
      </c>
      <c r="M29" s="44">
        <f t="shared" si="3"/>
        <v>24778.3952</v>
      </c>
      <c r="N29" s="42">
        <f t="shared" si="11"/>
        <v>687.4208</v>
      </c>
      <c r="O29" s="42">
        <f t="shared" si="12"/>
        <v>3030.9008</v>
      </c>
      <c r="P29" s="42">
        <f t="shared" si="4"/>
        <v>3749.5679999999998</v>
      </c>
      <c r="Q29" s="44">
        <f t="shared" si="13"/>
        <v>32246.2848</v>
      </c>
      <c r="R29" s="58"/>
    </row>
    <row r="30" spans="1:18" ht="12.75">
      <c r="A30" s="18">
        <f t="shared" si="5"/>
        <v>16</v>
      </c>
      <c r="B30" s="2" t="s">
        <v>15</v>
      </c>
      <c r="C30" s="8" t="s">
        <v>47</v>
      </c>
      <c r="D30" s="11">
        <v>1588.4</v>
      </c>
      <c r="E30" s="42">
        <f t="shared" si="0"/>
        <v>47.652</v>
      </c>
      <c r="F30" s="42">
        <f t="shared" si="6"/>
        <v>381.216</v>
      </c>
      <c r="G30" s="42">
        <f t="shared" si="7"/>
        <v>778.316</v>
      </c>
      <c r="H30" s="49">
        <f t="shared" si="8"/>
        <v>2287.296</v>
      </c>
      <c r="I30" s="42">
        <f t="shared" si="1"/>
        <v>333.564</v>
      </c>
      <c r="J30" s="42">
        <f t="shared" si="2"/>
        <v>3176.8</v>
      </c>
      <c r="K30" s="33">
        <f t="shared" si="9"/>
        <v>365.33200000000005</v>
      </c>
      <c r="L30" s="42">
        <f t="shared" si="10"/>
        <v>5225.836</v>
      </c>
      <c r="M30" s="44">
        <f t="shared" si="3"/>
        <v>12596.011999999999</v>
      </c>
      <c r="N30" s="42">
        <f t="shared" si="11"/>
        <v>349.44800000000004</v>
      </c>
      <c r="O30" s="42">
        <f t="shared" si="12"/>
        <v>1540.748</v>
      </c>
      <c r="P30" s="42">
        <f t="shared" si="4"/>
        <v>1906.08</v>
      </c>
      <c r="Q30" s="44">
        <f t="shared" si="13"/>
        <v>16392.288</v>
      </c>
      <c r="R30" s="58"/>
    </row>
    <row r="31" spans="1:18" ht="12.75">
      <c r="A31" s="18">
        <f>A30+1</f>
        <v>17</v>
      </c>
      <c r="B31" s="2" t="s">
        <v>15</v>
      </c>
      <c r="C31" s="8">
        <v>29</v>
      </c>
      <c r="D31" s="11">
        <v>1117</v>
      </c>
      <c r="E31" s="42">
        <f t="shared" si="0"/>
        <v>33.51</v>
      </c>
      <c r="F31" s="42">
        <f t="shared" si="6"/>
        <v>268.08</v>
      </c>
      <c r="G31" s="42">
        <f t="shared" si="7"/>
        <v>547.33</v>
      </c>
      <c r="H31" s="49">
        <f t="shared" si="8"/>
        <v>1608.48</v>
      </c>
      <c r="I31" s="42">
        <f t="shared" si="1"/>
        <v>234.57</v>
      </c>
      <c r="J31" s="42">
        <f t="shared" si="2"/>
        <v>2234</v>
      </c>
      <c r="K31" s="33">
        <f t="shared" si="9"/>
        <v>256.91</v>
      </c>
      <c r="L31" s="42">
        <f t="shared" si="10"/>
        <v>3674.93</v>
      </c>
      <c r="M31" s="44">
        <f t="shared" si="3"/>
        <v>8857.81</v>
      </c>
      <c r="N31" s="42">
        <f t="shared" si="11"/>
        <v>245.74</v>
      </c>
      <c r="O31" s="42">
        <f t="shared" si="12"/>
        <v>1083.49</v>
      </c>
      <c r="P31" s="42">
        <f t="shared" si="4"/>
        <v>1340.3999999999999</v>
      </c>
      <c r="Q31" s="44">
        <f t="shared" si="13"/>
        <v>11527.44</v>
      </c>
      <c r="R31" s="58"/>
    </row>
    <row r="32" spans="1:18" ht="12.75">
      <c r="A32" s="18">
        <f t="shared" si="5"/>
        <v>18</v>
      </c>
      <c r="B32" s="2" t="s">
        <v>15</v>
      </c>
      <c r="C32" s="8" t="s">
        <v>48</v>
      </c>
      <c r="D32" s="11">
        <v>782.1</v>
      </c>
      <c r="E32" s="42">
        <f t="shared" si="0"/>
        <v>23.463</v>
      </c>
      <c r="F32" s="42">
        <f t="shared" si="6"/>
        <v>187.704</v>
      </c>
      <c r="G32" s="42">
        <f t="shared" si="7"/>
        <v>383.229</v>
      </c>
      <c r="H32" s="49">
        <f t="shared" si="8"/>
        <v>1126.224</v>
      </c>
      <c r="I32" s="42">
        <f t="shared" si="1"/>
        <v>164.24099999999999</v>
      </c>
      <c r="J32" s="42">
        <f t="shared" si="2"/>
        <v>1564.2</v>
      </c>
      <c r="K32" s="33">
        <f t="shared" si="9"/>
        <v>179.883</v>
      </c>
      <c r="L32" s="42">
        <f t="shared" si="10"/>
        <v>2573.109</v>
      </c>
      <c r="M32" s="44">
        <f t="shared" si="3"/>
        <v>6202.053</v>
      </c>
      <c r="N32" s="42">
        <f t="shared" si="11"/>
        <v>172.062</v>
      </c>
      <c r="O32" s="42">
        <f t="shared" si="12"/>
        <v>758.6370000000001</v>
      </c>
      <c r="P32" s="42">
        <f t="shared" si="4"/>
        <v>938.52</v>
      </c>
      <c r="Q32" s="44">
        <f t="shared" si="13"/>
        <v>8071.272000000001</v>
      </c>
      <c r="R32" s="58"/>
    </row>
    <row r="33" spans="1:18" ht="12.75">
      <c r="A33" s="18">
        <f t="shared" si="5"/>
        <v>19</v>
      </c>
      <c r="B33" s="2" t="s">
        <v>16</v>
      </c>
      <c r="C33" s="8" t="s">
        <v>49</v>
      </c>
      <c r="D33" s="11">
        <v>1116.8</v>
      </c>
      <c r="E33" s="42">
        <f t="shared" si="0"/>
        <v>33.504</v>
      </c>
      <c r="F33" s="42">
        <f t="shared" si="6"/>
        <v>268.032</v>
      </c>
      <c r="G33" s="42">
        <f t="shared" si="7"/>
        <v>547.232</v>
      </c>
      <c r="H33" s="49">
        <f t="shared" si="8"/>
        <v>1608.1919999999998</v>
      </c>
      <c r="I33" s="42">
        <f t="shared" si="1"/>
        <v>234.528</v>
      </c>
      <c r="J33" s="42">
        <f t="shared" si="2"/>
        <v>2233.6</v>
      </c>
      <c r="K33" s="33">
        <f t="shared" si="9"/>
        <v>256.864</v>
      </c>
      <c r="L33" s="42">
        <f t="shared" si="10"/>
        <v>3674.272</v>
      </c>
      <c r="M33" s="44">
        <f t="shared" si="3"/>
        <v>8856.223999999998</v>
      </c>
      <c r="N33" s="42">
        <f t="shared" si="11"/>
        <v>245.696</v>
      </c>
      <c r="O33" s="42">
        <f t="shared" si="12"/>
        <v>1083.2959999999998</v>
      </c>
      <c r="P33" s="42">
        <f t="shared" si="4"/>
        <v>1340.1599999999999</v>
      </c>
      <c r="Q33" s="44">
        <f t="shared" si="13"/>
        <v>11525.376</v>
      </c>
      <c r="R33" s="58"/>
    </row>
    <row r="34" spans="1:18" ht="12.75">
      <c r="A34" s="18">
        <f t="shared" si="5"/>
        <v>20</v>
      </c>
      <c r="B34" s="3" t="s">
        <v>17</v>
      </c>
      <c r="C34" s="4">
        <v>2</v>
      </c>
      <c r="D34" s="11">
        <v>4103.13</v>
      </c>
      <c r="E34" s="42">
        <f t="shared" si="0"/>
        <v>123.0939</v>
      </c>
      <c r="F34" s="42">
        <f t="shared" si="6"/>
        <v>984.7512</v>
      </c>
      <c r="G34" s="42">
        <f t="shared" si="7"/>
        <v>2010.5337</v>
      </c>
      <c r="H34" s="49">
        <f t="shared" si="8"/>
        <v>5908.5072</v>
      </c>
      <c r="I34" s="42">
        <f t="shared" si="1"/>
        <v>861.6573</v>
      </c>
      <c r="J34" s="42">
        <f t="shared" si="2"/>
        <v>8206.26</v>
      </c>
      <c r="K34" s="33">
        <f t="shared" si="9"/>
        <v>943.7199</v>
      </c>
      <c r="L34" s="42">
        <f t="shared" si="10"/>
        <v>13499.297700000001</v>
      </c>
      <c r="M34" s="44">
        <f t="shared" si="3"/>
        <v>32537.8209</v>
      </c>
      <c r="N34" s="42">
        <f t="shared" si="11"/>
        <v>902.6886000000001</v>
      </c>
      <c r="O34" s="42">
        <f t="shared" si="12"/>
        <v>3980.0361</v>
      </c>
      <c r="P34" s="42">
        <f t="shared" si="4"/>
        <v>4923.756</v>
      </c>
      <c r="Q34" s="44">
        <f t="shared" si="13"/>
        <v>42344.3016</v>
      </c>
      <c r="R34" s="58"/>
    </row>
    <row r="35" spans="1:18" ht="12.75">
      <c r="A35" s="18">
        <f t="shared" si="5"/>
        <v>21</v>
      </c>
      <c r="B35" s="3" t="s">
        <v>18</v>
      </c>
      <c r="C35" s="4">
        <v>6</v>
      </c>
      <c r="D35" s="11">
        <v>409</v>
      </c>
      <c r="E35" s="42">
        <f t="shared" si="0"/>
        <v>12.27</v>
      </c>
      <c r="F35" s="42">
        <f t="shared" si="6"/>
        <v>98.16</v>
      </c>
      <c r="G35" s="42">
        <f t="shared" si="7"/>
        <v>200.41</v>
      </c>
      <c r="H35" s="49">
        <f t="shared" si="8"/>
        <v>588.9599999999999</v>
      </c>
      <c r="I35" s="42">
        <f t="shared" si="1"/>
        <v>85.89</v>
      </c>
      <c r="J35" s="42">
        <f t="shared" si="2"/>
        <v>818</v>
      </c>
      <c r="K35" s="33">
        <f t="shared" si="9"/>
        <v>94.07000000000001</v>
      </c>
      <c r="L35" s="42">
        <f t="shared" si="10"/>
        <v>1345.6100000000001</v>
      </c>
      <c r="M35" s="44">
        <f t="shared" si="3"/>
        <v>3243.37</v>
      </c>
      <c r="N35" s="50">
        <v>0</v>
      </c>
      <c r="O35" s="42">
        <f t="shared" si="12"/>
        <v>396.72999999999996</v>
      </c>
      <c r="P35" s="42">
        <f t="shared" si="4"/>
        <v>490.79999999999995</v>
      </c>
      <c r="Q35" s="44">
        <f>D35*Q$10</f>
        <v>4220.88</v>
      </c>
      <c r="R35" s="58">
        <f>D35*0.22</f>
        <v>89.98</v>
      </c>
    </row>
    <row r="36" spans="1:18" ht="12.75">
      <c r="A36" s="18"/>
      <c r="B36" s="3"/>
      <c r="C36" s="4"/>
      <c r="D36" s="11"/>
      <c r="E36" s="42"/>
      <c r="F36" s="42"/>
      <c r="G36" s="42"/>
      <c r="H36" s="49"/>
      <c r="I36" s="42"/>
      <c r="J36" s="42"/>
      <c r="K36" s="33"/>
      <c r="L36" s="42"/>
      <c r="M36" s="44"/>
      <c r="N36" s="50"/>
      <c r="O36" s="42"/>
      <c r="P36" s="42"/>
      <c r="Q36" s="44"/>
      <c r="R36" s="58"/>
    </row>
    <row r="37" spans="1:18" ht="12.75">
      <c r="A37" s="181" t="s">
        <v>0</v>
      </c>
      <c r="B37" s="182" t="s">
        <v>1</v>
      </c>
      <c r="C37" s="181" t="s">
        <v>2</v>
      </c>
      <c r="D37" s="183" t="s">
        <v>31</v>
      </c>
      <c r="E37" s="176" t="s">
        <v>33</v>
      </c>
      <c r="F37" s="176" t="s">
        <v>34</v>
      </c>
      <c r="G37" s="176" t="s">
        <v>35</v>
      </c>
      <c r="H37" s="186" t="s">
        <v>36</v>
      </c>
      <c r="I37" s="176" t="s">
        <v>37</v>
      </c>
      <c r="J37" s="176" t="s">
        <v>38</v>
      </c>
      <c r="K37" s="176" t="s">
        <v>39</v>
      </c>
      <c r="L37" s="176" t="s">
        <v>40</v>
      </c>
      <c r="M37" s="180" t="s">
        <v>41</v>
      </c>
      <c r="N37" s="176" t="s">
        <v>42</v>
      </c>
      <c r="O37" s="176" t="s">
        <v>43</v>
      </c>
      <c r="P37" s="176" t="s">
        <v>32</v>
      </c>
      <c r="Q37" s="176" t="s">
        <v>44</v>
      </c>
      <c r="R37" s="189"/>
    </row>
    <row r="38" spans="1:18" ht="72" customHeight="1">
      <c r="A38" s="181"/>
      <c r="B38" s="181"/>
      <c r="C38" s="181"/>
      <c r="D38" s="183"/>
      <c r="E38" s="176"/>
      <c r="F38" s="176"/>
      <c r="G38" s="176"/>
      <c r="H38" s="186"/>
      <c r="I38" s="176"/>
      <c r="J38" s="176"/>
      <c r="K38" s="176"/>
      <c r="L38" s="176"/>
      <c r="M38" s="180"/>
      <c r="N38" s="176"/>
      <c r="O38" s="176"/>
      <c r="P38" s="176"/>
      <c r="Q38" s="176"/>
      <c r="R38" s="189"/>
    </row>
    <row r="39" spans="1:18" ht="12.75">
      <c r="A39" s="10">
        <v>1</v>
      </c>
      <c r="B39" s="10">
        <v>2</v>
      </c>
      <c r="C39" s="10">
        <v>3</v>
      </c>
      <c r="D39" s="89">
        <v>4</v>
      </c>
      <c r="E39" s="9">
        <v>5</v>
      </c>
      <c r="F39" s="9">
        <v>6</v>
      </c>
      <c r="G39" s="9">
        <v>7</v>
      </c>
      <c r="H39" s="9">
        <v>8</v>
      </c>
      <c r="I39" s="41">
        <v>9</v>
      </c>
      <c r="J39" s="9">
        <v>10</v>
      </c>
      <c r="K39" s="9">
        <v>11</v>
      </c>
      <c r="L39" s="9">
        <v>12</v>
      </c>
      <c r="M39" s="14">
        <v>13</v>
      </c>
      <c r="N39" s="9">
        <v>14</v>
      </c>
      <c r="O39" s="9">
        <v>15</v>
      </c>
      <c r="P39" s="9">
        <v>16</v>
      </c>
      <c r="Q39" s="9">
        <v>17</v>
      </c>
      <c r="R39" s="58"/>
    </row>
    <row r="40" spans="1:18" ht="12.75">
      <c r="A40" s="16"/>
      <c r="B40" s="16"/>
      <c r="C40" s="16"/>
      <c r="D40" s="17"/>
      <c r="E40" s="70">
        <v>0.03</v>
      </c>
      <c r="F40" s="70">
        <v>0.24</v>
      </c>
      <c r="G40" s="70">
        <v>0.49</v>
      </c>
      <c r="H40" s="70">
        <v>1.44</v>
      </c>
      <c r="I40" s="71">
        <v>0.21</v>
      </c>
      <c r="J40" s="70">
        <v>2</v>
      </c>
      <c r="K40" s="70">
        <v>0.23</v>
      </c>
      <c r="L40" s="70">
        <v>3.29</v>
      </c>
      <c r="M40" s="70">
        <v>7.93</v>
      </c>
      <c r="N40" s="70">
        <v>0.22</v>
      </c>
      <c r="O40" s="70">
        <v>0.97</v>
      </c>
      <c r="P40" s="70">
        <v>1.2</v>
      </c>
      <c r="Q40" s="71">
        <v>10.32</v>
      </c>
      <c r="R40" s="58"/>
    </row>
    <row r="41" spans="1:18" ht="15">
      <c r="A41" s="16"/>
      <c r="B41" s="16"/>
      <c r="C41" s="16"/>
      <c r="D41" s="17"/>
      <c r="E41" s="56"/>
      <c r="F41" s="56"/>
      <c r="G41" s="177" t="s">
        <v>62</v>
      </c>
      <c r="H41" s="178"/>
      <c r="I41" s="178"/>
      <c r="J41" s="178"/>
      <c r="K41" s="178"/>
      <c r="L41" s="178"/>
      <c r="M41" s="178"/>
      <c r="N41" s="178"/>
      <c r="O41" s="179"/>
      <c r="P41" s="47"/>
      <c r="Q41" s="48"/>
      <c r="R41" s="58"/>
    </row>
    <row r="42" spans="1:18" ht="12.75">
      <c r="A42" s="18">
        <f>A35+1</f>
        <v>22</v>
      </c>
      <c r="B42" s="2" t="s">
        <v>19</v>
      </c>
      <c r="C42" s="8">
        <v>14</v>
      </c>
      <c r="D42" s="11">
        <v>650.1</v>
      </c>
      <c r="E42" s="42">
        <f aca="true" t="shared" si="14" ref="E42:E54">D42*E$10</f>
        <v>19.503</v>
      </c>
      <c r="F42" s="42">
        <f t="shared" si="6"/>
        <v>156.024</v>
      </c>
      <c r="G42" s="42">
        <f t="shared" si="7"/>
        <v>318.549</v>
      </c>
      <c r="H42" s="49">
        <f t="shared" si="8"/>
        <v>936.144</v>
      </c>
      <c r="I42" s="42">
        <f t="shared" si="1"/>
        <v>136.521</v>
      </c>
      <c r="J42" s="42">
        <f t="shared" si="2"/>
        <v>1300.2</v>
      </c>
      <c r="K42" s="33">
        <f t="shared" si="9"/>
        <v>149.52300000000002</v>
      </c>
      <c r="L42" s="42">
        <f t="shared" si="10"/>
        <v>2138.829</v>
      </c>
      <c r="M42" s="44">
        <f t="shared" si="3"/>
        <v>5155.293</v>
      </c>
      <c r="N42" s="42">
        <f t="shared" si="11"/>
        <v>143.02200000000002</v>
      </c>
      <c r="O42" s="42">
        <f t="shared" si="12"/>
        <v>630.597</v>
      </c>
      <c r="P42" s="42">
        <f t="shared" si="4"/>
        <v>780.12</v>
      </c>
      <c r="Q42" s="44">
        <f>D42*Q$10</f>
        <v>6709.032</v>
      </c>
      <c r="R42" s="58"/>
    </row>
    <row r="43" spans="1:18" ht="12.75">
      <c r="A43" s="18">
        <f t="shared" si="5"/>
        <v>23</v>
      </c>
      <c r="B43" s="3" t="s">
        <v>20</v>
      </c>
      <c r="C43" s="4">
        <v>4</v>
      </c>
      <c r="D43" s="11">
        <v>2539.81</v>
      </c>
      <c r="E43" s="42">
        <f t="shared" si="14"/>
        <v>76.1943</v>
      </c>
      <c r="F43" s="42">
        <f t="shared" si="6"/>
        <v>609.5544</v>
      </c>
      <c r="G43" s="42">
        <f t="shared" si="7"/>
        <v>1244.5068999999999</v>
      </c>
      <c r="H43" s="49">
        <f t="shared" si="8"/>
        <v>3657.3264</v>
      </c>
      <c r="I43" s="42">
        <f t="shared" si="1"/>
        <v>533.3601</v>
      </c>
      <c r="J43" s="42">
        <f t="shared" si="2"/>
        <v>5079.62</v>
      </c>
      <c r="K43" s="33">
        <f t="shared" si="9"/>
        <v>584.1563</v>
      </c>
      <c r="L43" s="42">
        <f t="shared" si="10"/>
        <v>8355.9749</v>
      </c>
      <c r="M43" s="44">
        <f t="shared" si="3"/>
        <v>20140.6933</v>
      </c>
      <c r="N43" s="42">
        <f t="shared" si="11"/>
        <v>558.7582</v>
      </c>
      <c r="O43" s="42">
        <f t="shared" si="12"/>
        <v>2463.6157</v>
      </c>
      <c r="P43" s="42">
        <f t="shared" si="4"/>
        <v>3047.772</v>
      </c>
      <c r="Q43" s="44">
        <f aca="true" t="shared" si="15" ref="Q43:Q62">D43*Q$10</f>
        <v>26210.8392</v>
      </c>
      <c r="R43" s="58"/>
    </row>
    <row r="44" spans="1:18" ht="12.75">
      <c r="A44" s="18">
        <f t="shared" si="5"/>
        <v>24</v>
      </c>
      <c r="B44" s="3" t="s">
        <v>23</v>
      </c>
      <c r="C44" s="4">
        <v>5</v>
      </c>
      <c r="D44" s="11">
        <v>2007.2</v>
      </c>
      <c r="E44" s="42">
        <f t="shared" si="14"/>
        <v>60.216</v>
      </c>
      <c r="F44" s="42">
        <f t="shared" si="6"/>
        <v>481.728</v>
      </c>
      <c r="G44" s="42">
        <f t="shared" si="7"/>
        <v>983.528</v>
      </c>
      <c r="H44" s="49">
        <f t="shared" si="8"/>
        <v>2890.368</v>
      </c>
      <c r="I44" s="42">
        <f t="shared" si="1"/>
        <v>421.512</v>
      </c>
      <c r="J44" s="42">
        <f t="shared" si="2"/>
        <v>4014.4</v>
      </c>
      <c r="K44" s="33">
        <f t="shared" si="9"/>
        <v>461.656</v>
      </c>
      <c r="L44" s="42">
        <f t="shared" si="10"/>
        <v>6603.688</v>
      </c>
      <c r="M44" s="44">
        <f t="shared" si="3"/>
        <v>15917.096000000001</v>
      </c>
      <c r="N44" s="42">
        <f t="shared" si="11"/>
        <v>441.584</v>
      </c>
      <c r="O44" s="42">
        <f t="shared" si="12"/>
        <v>1946.984</v>
      </c>
      <c r="P44" s="42">
        <f t="shared" si="4"/>
        <v>2408.64</v>
      </c>
      <c r="Q44" s="44">
        <f t="shared" si="15"/>
        <v>20714.304</v>
      </c>
      <c r="R44" s="58"/>
    </row>
    <row r="45" spans="1:18" ht="12.75">
      <c r="A45" s="18">
        <f t="shared" si="5"/>
        <v>25</v>
      </c>
      <c r="B45" s="3" t="s">
        <v>23</v>
      </c>
      <c r="C45" s="4">
        <v>6</v>
      </c>
      <c r="D45" s="11">
        <v>2551.6</v>
      </c>
      <c r="E45" s="42">
        <f t="shared" si="14"/>
        <v>76.54799999999999</v>
      </c>
      <c r="F45" s="42">
        <f t="shared" si="6"/>
        <v>612.3839999999999</v>
      </c>
      <c r="G45" s="42">
        <f t="shared" si="7"/>
        <v>1250.2839999999999</v>
      </c>
      <c r="H45" s="49">
        <f t="shared" si="8"/>
        <v>3674.3039999999996</v>
      </c>
      <c r="I45" s="42">
        <f t="shared" si="1"/>
        <v>535.836</v>
      </c>
      <c r="J45" s="42">
        <f t="shared" si="2"/>
        <v>5103.2</v>
      </c>
      <c r="K45" s="33">
        <f t="shared" si="9"/>
        <v>586.868</v>
      </c>
      <c r="L45" s="42">
        <f t="shared" si="10"/>
        <v>8394.764</v>
      </c>
      <c r="M45" s="44">
        <f t="shared" si="3"/>
        <v>20234.188000000002</v>
      </c>
      <c r="N45" s="42">
        <f t="shared" si="11"/>
        <v>561.352</v>
      </c>
      <c r="O45" s="42">
        <f t="shared" si="12"/>
        <v>2475.0519999999997</v>
      </c>
      <c r="P45" s="42">
        <f t="shared" si="4"/>
        <v>3061.9199999999996</v>
      </c>
      <c r="Q45" s="44">
        <f t="shared" si="15"/>
        <v>26332.512</v>
      </c>
      <c r="R45" s="58"/>
    </row>
    <row r="46" spans="1:18" ht="12.75">
      <c r="A46" s="18">
        <f t="shared" si="5"/>
        <v>26</v>
      </c>
      <c r="B46" s="3" t="s">
        <v>23</v>
      </c>
      <c r="C46" s="4">
        <v>7</v>
      </c>
      <c r="D46" s="90">
        <v>1905.26</v>
      </c>
      <c r="E46" s="42">
        <f t="shared" si="14"/>
        <v>57.157799999999995</v>
      </c>
      <c r="F46" s="42">
        <f t="shared" si="6"/>
        <v>457.26239999999996</v>
      </c>
      <c r="G46" s="42">
        <f t="shared" si="7"/>
        <v>933.5774</v>
      </c>
      <c r="H46" s="49">
        <f t="shared" si="8"/>
        <v>2743.5744</v>
      </c>
      <c r="I46" s="42">
        <f t="shared" si="1"/>
        <v>400.1046</v>
      </c>
      <c r="J46" s="42">
        <f t="shared" si="2"/>
        <v>3810.52</v>
      </c>
      <c r="K46" s="33">
        <f t="shared" si="9"/>
        <v>438.20980000000003</v>
      </c>
      <c r="L46" s="42">
        <f t="shared" si="10"/>
        <v>6268.3054</v>
      </c>
      <c r="M46" s="44">
        <f t="shared" si="3"/>
        <v>15108.711800000001</v>
      </c>
      <c r="N46" s="42">
        <f t="shared" si="11"/>
        <v>419.1572</v>
      </c>
      <c r="O46" s="42">
        <f t="shared" si="12"/>
        <v>1848.1022</v>
      </c>
      <c r="P46" s="42">
        <f t="shared" si="4"/>
        <v>2286.312</v>
      </c>
      <c r="Q46" s="44">
        <f t="shared" si="15"/>
        <v>19662.2832</v>
      </c>
      <c r="R46" s="58"/>
    </row>
    <row r="47" spans="1:18" ht="12.75">
      <c r="A47" s="18">
        <f t="shared" si="5"/>
        <v>27</v>
      </c>
      <c r="B47" s="3" t="s">
        <v>23</v>
      </c>
      <c r="C47" s="4">
        <v>8</v>
      </c>
      <c r="D47" s="11">
        <v>2543.1</v>
      </c>
      <c r="E47" s="42">
        <f t="shared" si="14"/>
        <v>76.29299999999999</v>
      </c>
      <c r="F47" s="42">
        <f t="shared" si="6"/>
        <v>610.3439999999999</v>
      </c>
      <c r="G47" s="42">
        <f t="shared" si="7"/>
        <v>1246.119</v>
      </c>
      <c r="H47" s="49">
        <f t="shared" si="8"/>
        <v>3662.064</v>
      </c>
      <c r="I47" s="42">
        <f t="shared" si="1"/>
        <v>534.0509999999999</v>
      </c>
      <c r="J47" s="42">
        <f t="shared" si="2"/>
        <v>5086.2</v>
      </c>
      <c r="K47" s="33">
        <f t="shared" si="9"/>
        <v>584.913</v>
      </c>
      <c r="L47" s="42">
        <f t="shared" si="10"/>
        <v>8366.798999999999</v>
      </c>
      <c r="M47" s="44">
        <f t="shared" si="3"/>
        <v>20166.783</v>
      </c>
      <c r="N47" s="42">
        <f t="shared" si="11"/>
        <v>559.482</v>
      </c>
      <c r="O47" s="42">
        <f t="shared" si="12"/>
        <v>2466.807</v>
      </c>
      <c r="P47" s="42">
        <f t="shared" si="4"/>
        <v>3051.72</v>
      </c>
      <c r="Q47" s="44">
        <f t="shared" si="15"/>
        <v>26244.792</v>
      </c>
      <c r="R47" s="58"/>
    </row>
    <row r="48" spans="1:18" ht="12.75">
      <c r="A48" s="18">
        <f t="shared" si="5"/>
        <v>28</v>
      </c>
      <c r="B48" s="3" t="s">
        <v>24</v>
      </c>
      <c r="C48" s="4">
        <v>92</v>
      </c>
      <c r="D48" s="11">
        <v>725.2</v>
      </c>
      <c r="E48" s="42">
        <f t="shared" si="14"/>
        <v>21.756</v>
      </c>
      <c r="F48" s="42">
        <f t="shared" si="6"/>
        <v>174.048</v>
      </c>
      <c r="G48" s="42">
        <f t="shared" si="7"/>
        <v>355.348</v>
      </c>
      <c r="H48" s="49">
        <f t="shared" si="8"/>
        <v>1044.288</v>
      </c>
      <c r="I48" s="42">
        <f t="shared" si="1"/>
        <v>152.292</v>
      </c>
      <c r="J48" s="42">
        <f t="shared" si="2"/>
        <v>1450.4</v>
      </c>
      <c r="K48" s="33">
        <f t="shared" si="9"/>
        <v>166.79600000000002</v>
      </c>
      <c r="L48" s="42">
        <f t="shared" si="10"/>
        <v>2385.9080000000004</v>
      </c>
      <c r="M48" s="44">
        <f t="shared" si="3"/>
        <v>5750.836</v>
      </c>
      <c r="N48" s="42">
        <f t="shared" si="11"/>
        <v>159.544</v>
      </c>
      <c r="O48" s="42">
        <f t="shared" si="12"/>
        <v>703.4440000000001</v>
      </c>
      <c r="P48" s="42">
        <f t="shared" si="4"/>
        <v>870.24</v>
      </c>
      <c r="Q48" s="44">
        <f t="shared" si="15"/>
        <v>7484.064</v>
      </c>
      <c r="R48" s="58"/>
    </row>
    <row r="49" spans="1:18" ht="12.75">
      <c r="A49" s="18">
        <f t="shared" si="5"/>
        <v>29</v>
      </c>
      <c r="B49" s="3" t="s">
        <v>24</v>
      </c>
      <c r="C49" s="4">
        <v>115</v>
      </c>
      <c r="D49" s="11">
        <v>3273.6</v>
      </c>
      <c r="E49" s="42">
        <f t="shared" si="14"/>
        <v>98.208</v>
      </c>
      <c r="F49" s="42">
        <f t="shared" si="6"/>
        <v>785.664</v>
      </c>
      <c r="G49" s="42">
        <f t="shared" si="7"/>
        <v>1604.0639999999999</v>
      </c>
      <c r="H49" s="49">
        <f t="shared" si="8"/>
        <v>4713.9839999999995</v>
      </c>
      <c r="I49" s="42">
        <f t="shared" si="1"/>
        <v>687.4559999999999</v>
      </c>
      <c r="J49" s="42">
        <f t="shared" si="2"/>
        <v>6547.2</v>
      </c>
      <c r="K49" s="33">
        <f t="shared" si="9"/>
        <v>752.928</v>
      </c>
      <c r="L49" s="42">
        <f t="shared" si="10"/>
        <v>10770.144</v>
      </c>
      <c r="M49" s="44">
        <f t="shared" si="3"/>
        <v>25959.648</v>
      </c>
      <c r="N49" s="42">
        <f t="shared" si="11"/>
        <v>720.192</v>
      </c>
      <c r="O49" s="42">
        <f t="shared" si="12"/>
        <v>3175.392</v>
      </c>
      <c r="P49" s="42">
        <f t="shared" si="4"/>
        <v>3928.3199999999997</v>
      </c>
      <c r="Q49" s="44">
        <f t="shared" si="15"/>
        <v>33783.552</v>
      </c>
      <c r="R49" s="58"/>
    </row>
    <row r="50" spans="1:18" ht="12.75">
      <c r="A50" s="18">
        <f t="shared" si="5"/>
        <v>30</v>
      </c>
      <c r="B50" s="3" t="s">
        <v>24</v>
      </c>
      <c r="C50" s="4">
        <v>133</v>
      </c>
      <c r="D50" s="11">
        <v>426.3</v>
      </c>
      <c r="E50" s="42">
        <f t="shared" si="14"/>
        <v>12.789</v>
      </c>
      <c r="F50" s="42">
        <f t="shared" si="6"/>
        <v>102.312</v>
      </c>
      <c r="G50" s="42">
        <f t="shared" si="7"/>
        <v>208.887</v>
      </c>
      <c r="H50" s="49">
        <f t="shared" si="8"/>
        <v>613.872</v>
      </c>
      <c r="I50" s="42">
        <f t="shared" si="1"/>
        <v>89.523</v>
      </c>
      <c r="J50" s="42">
        <f t="shared" si="2"/>
        <v>852.6</v>
      </c>
      <c r="K50" s="33">
        <f t="shared" si="9"/>
        <v>98.049</v>
      </c>
      <c r="L50" s="42">
        <f t="shared" si="10"/>
        <v>1402.527</v>
      </c>
      <c r="M50" s="44">
        <f t="shared" si="3"/>
        <v>3380.5589999999997</v>
      </c>
      <c r="N50" s="42">
        <f t="shared" si="11"/>
        <v>93.786</v>
      </c>
      <c r="O50" s="42">
        <f t="shared" si="12"/>
        <v>413.511</v>
      </c>
      <c r="P50" s="42">
        <f t="shared" si="4"/>
        <v>511.56</v>
      </c>
      <c r="Q50" s="44">
        <f t="shared" si="15"/>
        <v>4399.416</v>
      </c>
      <c r="R50" s="58"/>
    </row>
    <row r="51" spans="1:18" ht="12.75">
      <c r="A51" s="18">
        <f t="shared" si="5"/>
        <v>31</v>
      </c>
      <c r="B51" s="3" t="s">
        <v>24</v>
      </c>
      <c r="C51" s="4">
        <v>135</v>
      </c>
      <c r="D51" s="11">
        <v>610</v>
      </c>
      <c r="E51" s="42">
        <f t="shared" si="14"/>
        <v>18.3</v>
      </c>
      <c r="F51" s="42">
        <f t="shared" si="6"/>
        <v>146.4</v>
      </c>
      <c r="G51" s="42">
        <f t="shared" si="7"/>
        <v>298.9</v>
      </c>
      <c r="H51" s="49">
        <f t="shared" si="8"/>
        <v>878.4</v>
      </c>
      <c r="I51" s="42">
        <f t="shared" si="1"/>
        <v>128.1</v>
      </c>
      <c r="J51" s="42">
        <f t="shared" si="2"/>
        <v>1220</v>
      </c>
      <c r="K51" s="33">
        <f t="shared" si="9"/>
        <v>140.3</v>
      </c>
      <c r="L51" s="42">
        <f t="shared" si="10"/>
        <v>2006.9</v>
      </c>
      <c r="M51" s="44">
        <f t="shared" si="3"/>
        <v>4837.3</v>
      </c>
      <c r="N51" s="42">
        <f t="shared" si="11"/>
        <v>134.2</v>
      </c>
      <c r="O51" s="42">
        <f t="shared" si="12"/>
        <v>591.6999999999999</v>
      </c>
      <c r="P51" s="42">
        <f t="shared" si="4"/>
        <v>732</v>
      </c>
      <c r="Q51" s="44">
        <f t="shared" si="15"/>
        <v>6295.2</v>
      </c>
      <c r="R51" s="58"/>
    </row>
    <row r="52" spans="1:18" ht="12.75">
      <c r="A52" s="18">
        <f t="shared" si="5"/>
        <v>32</v>
      </c>
      <c r="B52" s="3" t="s">
        <v>25</v>
      </c>
      <c r="C52" s="4">
        <v>15</v>
      </c>
      <c r="D52" s="11">
        <v>2450.38</v>
      </c>
      <c r="E52" s="42">
        <f t="shared" si="14"/>
        <v>73.5114</v>
      </c>
      <c r="F52" s="42">
        <f t="shared" si="6"/>
        <v>588.0912</v>
      </c>
      <c r="G52" s="42">
        <f t="shared" si="7"/>
        <v>1200.6862</v>
      </c>
      <c r="H52" s="49">
        <f t="shared" si="8"/>
        <v>3528.5472</v>
      </c>
      <c r="I52" s="42">
        <f t="shared" si="1"/>
        <v>514.5798</v>
      </c>
      <c r="J52" s="42">
        <f t="shared" si="2"/>
        <v>4900.76</v>
      </c>
      <c r="K52" s="33">
        <f t="shared" si="9"/>
        <v>563.5874</v>
      </c>
      <c r="L52" s="42">
        <f t="shared" si="10"/>
        <v>8061.7502</v>
      </c>
      <c r="M52" s="44">
        <f t="shared" si="3"/>
        <v>19431.513400000003</v>
      </c>
      <c r="N52" s="42">
        <f t="shared" si="11"/>
        <v>539.0836</v>
      </c>
      <c r="O52" s="42">
        <f t="shared" si="12"/>
        <v>2376.8686000000002</v>
      </c>
      <c r="P52" s="42">
        <f t="shared" si="4"/>
        <v>2940.456</v>
      </c>
      <c r="Q52" s="44">
        <f t="shared" si="15"/>
        <v>25287.9216</v>
      </c>
      <c r="R52" s="58"/>
    </row>
    <row r="53" spans="1:18" ht="12.75">
      <c r="A53" s="18">
        <f t="shared" si="5"/>
        <v>33</v>
      </c>
      <c r="B53" s="3" t="s">
        <v>26</v>
      </c>
      <c r="C53" s="4" t="s">
        <v>53</v>
      </c>
      <c r="D53" s="11">
        <v>283.7</v>
      </c>
      <c r="E53" s="42">
        <f t="shared" si="14"/>
        <v>8.511</v>
      </c>
      <c r="F53" s="42">
        <f t="shared" si="6"/>
        <v>68.088</v>
      </c>
      <c r="G53" s="42">
        <f t="shared" si="7"/>
        <v>139.013</v>
      </c>
      <c r="H53" s="49">
        <f t="shared" si="8"/>
        <v>408.52799999999996</v>
      </c>
      <c r="I53" s="42">
        <f t="shared" si="1"/>
        <v>59.577</v>
      </c>
      <c r="J53" s="42">
        <f t="shared" si="2"/>
        <v>567.4</v>
      </c>
      <c r="K53" s="33">
        <f t="shared" si="9"/>
        <v>65.251</v>
      </c>
      <c r="L53" s="42">
        <f t="shared" si="10"/>
        <v>933.3729999999999</v>
      </c>
      <c r="M53" s="44">
        <f t="shared" si="3"/>
        <v>2249.741</v>
      </c>
      <c r="N53" s="42">
        <f t="shared" si="11"/>
        <v>62.413999999999994</v>
      </c>
      <c r="O53" s="42">
        <f t="shared" si="12"/>
        <v>275.18899999999996</v>
      </c>
      <c r="P53" s="42">
        <f t="shared" si="4"/>
        <v>340.44</v>
      </c>
      <c r="Q53" s="44">
        <f t="shared" si="15"/>
        <v>2927.784</v>
      </c>
      <c r="R53" s="58"/>
    </row>
    <row r="54" spans="1:18" ht="12.75">
      <c r="A54" s="18">
        <f t="shared" si="5"/>
        <v>34</v>
      </c>
      <c r="B54" s="3" t="s">
        <v>26</v>
      </c>
      <c r="C54" s="4" t="s">
        <v>52</v>
      </c>
      <c r="D54" s="11">
        <v>275.5</v>
      </c>
      <c r="E54" s="42">
        <f t="shared" si="14"/>
        <v>8.265</v>
      </c>
      <c r="F54" s="42">
        <f t="shared" si="6"/>
        <v>66.12</v>
      </c>
      <c r="G54" s="42">
        <f t="shared" si="7"/>
        <v>134.995</v>
      </c>
      <c r="H54" s="49">
        <f t="shared" si="8"/>
        <v>396.71999999999997</v>
      </c>
      <c r="I54" s="42">
        <f t="shared" si="1"/>
        <v>57.855</v>
      </c>
      <c r="J54" s="42">
        <f t="shared" si="2"/>
        <v>551</v>
      </c>
      <c r="K54" s="33">
        <f t="shared" si="9"/>
        <v>63.365</v>
      </c>
      <c r="L54" s="42">
        <f t="shared" si="10"/>
        <v>906.395</v>
      </c>
      <c r="M54" s="44">
        <f t="shared" si="3"/>
        <v>2184.715</v>
      </c>
      <c r="N54" s="42">
        <f t="shared" si="11"/>
        <v>60.61</v>
      </c>
      <c r="O54" s="42">
        <f t="shared" si="12"/>
        <v>267.235</v>
      </c>
      <c r="P54" s="42">
        <f t="shared" si="4"/>
        <v>330.59999999999997</v>
      </c>
      <c r="Q54" s="44">
        <f t="shared" si="15"/>
        <v>2843.16</v>
      </c>
      <c r="R54" s="58"/>
    </row>
    <row r="55" spans="1:18" ht="12.75">
      <c r="A55" s="18">
        <f t="shared" si="5"/>
        <v>35</v>
      </c>
      <c r="B55" s="3" t="s">
        <v>27</v>
      </c>
      <c r="C55" s="4">
        <v>3</v>
      </c>
      <c r="D55" s="11">
        <v>265</v>
      </c>
      <c r="E55" s="50">
        <v>0</v>
      </c>
      <c r="F55" s="50">
        <v>0</v>
      </c>
      <c r="G55" s="50">
        <v>0</v>
      </c>
      <c r="H55" s="51">
        <v>0</v>
      </c>
      <c r="I55" s="42">
        <f t="shared" si="1"/>
        <v>55.65</v>
      </c>
      <c r="J55" s="42">
        <f t="shared" si="2"/>
        <v>530</v>
      </c>
      <c r="K55" s="33">
        <f t="shared" si="9"/>
        <v>60.95</v>
      </c>
      <c r="L55" s="42">
        <f t="shared" si="10"/>
        <v>871.85</v>
      </c>
      <c r="M55" s="44">
        <f t="shared" si="3"/>
        <v>1518.45</v>
      </c>
      <c r="N55" s="50">
        <v>0</v>
      </c>
      <c r="O55" s="42">
        <f t="shared" si="12"/>
        <v>257.05</v>
      </c>
      <c r="P55" s="42">
        <f t="shared" si="4"/>
        <v>318</v>
      </c>
      <c r="Q55" s="44">
        <f t="shared" si="15"/>
        <v>2734.8</v>
      </c>
      <c r="R55" s="58">
        <f>(D55*0.03)+(D55*0.24)+(D55*0.49)+(D55*1.44)+(D55*0.22)</f>
        <v>641.3</v>
      </c>
    </row>
    <row r="56" spans="1:18" ht="12.75">
      <c r="A56" s="18">
        <f t="shared" si="5"/>
        <v>36</v>
      </c>
      <c r="B56" s="2" t="s">
        <v>27</v>
      </c>
      <c r="C56" s="8">
        <v>4</v>
      </c>
      <c r="D56" s="11">
        <v>713.9</v>
      </c>
      <c r="E56" s="42">
        <f aca="true" t="shared" si="16" ref="E56:E62">D56*E$10</f>
        <v>21.416999999999998</v>
      </c>
      <c r="F56" s="42">
        <f t="shared" si="6"/>
        <v>171.33599999999998</v>
      </c>
      <c r="G56" s="42">
        <f t="shared" si="7"/>
        <v>349.811</v>
      </c>
      <c r="H56" s="49">
        <f t="shared" si="8"/>
        <v>1028.0159999999998</v>
      </c>
      <c r="I56" s="42">
        <f t="shared" si="1"/>
        <v>149.91899999999998</v>
      </c>
      <c r="J56" s="42">
        <f t="shared" si="2"/>
        <v>1427.8</v>
      </c>
      <c r="K56" s="33">
        <f t="shared" si="9"/>
        <v>164.197</v>
      </c>
      <c r="L56" s="42">
        <f t="shared" si="10"/>
        <v>2348.7309999999998</v>
      </c>
      <c r="M56" s="44">
        <f t="shared" si="3"/>
        <v>5661.227</v>
      </c>
      <c r="N56" s="42">
        <f t="shared" si="11"/>
        <v>157.058</v>
      </c>
      <c r="O56" s="42">
        <f t="shared" si="12"/>
        <v>692.483</v>
      </c>
      <c r="P56" s="42">
        <f t="shared" si="4"/>
        <v>856.68</v>
      </c>
      <c r="Q56" s="44">
        <f t="shared" si="15"/>
        <v>7367.448</v>
      </c>
      <c r="R56" s="58"/>
    </row>
    <row r="57" spans="1:18" ht="12.75">
      <c r="A57" s="18">
        <f t="shared" si="5"/>
        <v>37</v>
      </c>
      <c r="B57" s="3" t="s">
        <v>28</v>
      </c>
      <c r="C57" s="4">
        <v>3</v>
      </c>
      <c r="D57" s="11">
        <v>466</v>
      </c>
      <c r="E57" s="50">
        <v>0</v>
      </c>
      <c r="F57" s="42">
        <f t="shared" si="6"/>
        <v>111.83999999999999</v>
      </c>
      <c r="G57" s="50">
        <v>0</v>
      </c>
      <c r="H57" s="51">
        <v>0</v>
      </c>
      <c r="I57" s="50">
        <v>0</v>
      </c>
      <c r="J57" s="42">
        <f t="shared" si="2"/>
        <v>932</v>
      </c>
      <c r="K57" s="33">
        <f t="shared" si="9"/>
        <v>107.18</v>
      </c>
      <c r="L57" s="42">
        <f t="shared" si="10"/>
        <v>1533.14</v>
      </c>
      <c r="M57" s="44">
        <f t="shared" si="3"/>
        <v>2684.16</v>
      </c>
      <c r="N57" s="50">
        <v>0</v>
      </c>
      <c r="O57" s="42">
        <f t="shared" si="12"/>
        <v>452.02</v>
      </c>
      <c r="P57" s="42">
        <f t="shared" si="4"/>
        <v>559.1999999999999</v>
      </c>
      <c r="Q57" s="44">
        <f t="shared" si="15"/>
        <v>4809.12</v>
      </c>
      <c r="R57" s="58">
        <f>(D57*0.03)+(D57*0.49)+(D57*1.44)+(D57*0.21)+(D57*0.22)</f>
        <v>1113.74</v>
      </c>
    </row>
    <row r="58" spans="1:18" ht="12.75">
      <c r="A58" s="18">
        <f t="shared" si="5"/>
        <v>38</v>
      </c>
      <c r="B58" s="3" t="s">
        <v>28</v>
      </c>
      <c r="C58" s="4">
        <v>5</v>
      </c>
      <c r="D58" s="11">
        <v>467.5</v>
      </c>
      <c r="E58" s="42">
        <f t="shared" si="16"/>
        <v>14.025</v>
      </c>
      <c r="F58" s="42">
        <f t="shared" si="6"/>
        <v>112.2</v>
      </c>
      <c r="G58" s="42">
        <f t="shared" si="7"/>
        <v>229.075</v>
      </c>
      <c r="H58" s="49">
        <f t="shared" si="8"/>
        <v>673.1999999999999</v>
      </c>
      <c r="I58" s="42">
        <f t="shared" si="1"/>
        <v>98.175</v>
      </c>
      <c r="J58" s="42">
        <f t="shared" si="2"/>
        <v>935</v>
      </c>
      <c r="K58" s="33">
        <f t="shared" si="9"/>
        <v>107.525</v>
      </c>
      <c r="L58" s="42">
        <f t="shared" si="10"/>
        <v>1538.075</v>
      </c>
      <c r="M58" s="44">
        <f t="shared" si="3"/>
        <v>3707.2750000000005</v>
      </c>
      <c r="N58" s="50">
        <v>0</v>
      </c>
      <c r="O58" s="42">
        <f t="shared" si="12"/>
        <v>453.47499999999997</v>
      </c>
      <c r="P58" s="42">
        <f t="shared" si="4"/>
        <v>561</v>
      </c>
      <c r="Q58" s="44">
        <f t="shared" si="15"/>
        <v>4824.6</v>
      </c>
      <c r="R58" s="58">
        <f>(D58*0.22)</f>
        <v>102.85</v>
      </c>
    </row>
    <row r="59" spans="1:18" ht="12.75">
      <c r="A59" s="18">
        <f t="shared" si="5"/>
        <v>39</v>
      </c>
      <c r="B59" s="3" t="s">
        <v>29</v>
      </c>
      <c r="C59" s="4">
        <v>50</v>
      </c>
      <c r="D59" s="11">
        <v>867.2</v>
      </c>
      <c r="E59" s="42">
        <f t="shared" si="16"/>
        <v>26.016000000000002</v>
      </c>
      <c r="F59" s="42">
        <f t="shared" si="6"/>
        <v>208.12800000000001</v>
      </c>
      <c r="G59" s="42">
        <f t="shared" si="7"/>
        <v>424.928</v>
      </c>
      <c r="H59" s="49">
        <f t="shared" si="8"/>
        <v>1248.768</v>
      </c>
      <c r="I59" s="42">
        <f t="shared" si="1"/>
        <v>182.112</v>
      </c>
      <c r="J59" s="42">
        <f t="shared" si="2"/>
        <v>1734.4</v>
      </c>
      <c r="K59" s="33">
        <f t="shared" si="9"/>
        <v>199.45600000000002</v>
      </c>
      <c r="L59" s="42">
        <f t="shared" si="10"/>
        <v>2853.088</v>
      </c>
      <c r="M59" s="44">
        <f t="shared" si="3"/>
        <v>6876.896000000001</v>
      </c>
      <c r="N59" s="42">
        <f>D59*N$10</f>
        <v>190.78400000000002</v>
      </c>
      <c r="O59" s="42">
        <f t="shared" si="12"/>
        <v>841.184</v>
      </c>
      <c r="P59" s="42">
        <f t="shared" si="4"/>
        <v>1040.64</v>
      </c>
      <c r="Q59" s="44">
        <f t="shared" si="15"/>
        <v>8949.504</v>
      </c>
      <c r="R59" s="1"/>
    </row>
    <row r="60" spans="1:18" ht="12.75">
      <c r="A60" s="18">
        <f t="shared" si="5"/>
        <v>40</v>
      </c>
      <c r="B60" s="3" t="s">
        <v>30</v>
      </c>
      <c r="C60" s="4">
        <v>177</v>
      </c>
      <c r="D60" s="90">
        <v>2872.87</v>
      </c>
      <c r="E60" s="42">
        <f t="shared" si="16"/>
        <v>86.1861</v>
      </c>
      <c r="F60" s="42">
        <f t="shared" si="6"/>
        <v>689.4888</v>
      </c>
      <c r="G60" s="42">
        <f t="shared" si="7"/>
        <v>1407.7062999999998</v>
      </c>
      <c r="H60" s="49">
        <f t="shared" si="8"/>
        <v>4136.9328</v>
      </c>
      <c r="I60" s="42">
        <f t="shared" si="1"/>
        <v>603.3027</v>
      </c>
      <c r="J60" s="42">
        <f t="shared" si="2"/>
        <v>5745.74</v>
      </c>
      <c r="K60" s="33">
        <f t="shared" si="9"/>
        <v>660.7601</v>
      </c>
      <c r="L60" s="42">
        <f t="shared" si="10"/>
        <v>9451.7423</v>
      </c>
      <c r="M60" s="44">
        <f t="shared" si="3"/>
        <v>22781.8591</v>
      </c>
      <c r="N60" s="42">
        <f>D60*N$10</f>
        <v>632.0314</v>
      </c>
      <c r="O60" s="42">
        <f t="shared" si="12"/>
        <v>2786.6839</v>
      </c>
      <c r="P60" s="42">
        <f t="shared" si="4"/>
        <v>3447.444</v>
      </c>
      <c r="Q60" s="44">
        <f t="shared" si="15"/>
        <v>29648.0184</v>
      </c>
      <c r="R60" s="1"/>
    </row>
    <row r="61" spans="1:18" ht="12.75">
      <c r="A61" s="18">
        <f t="shared" si="5"/>
        <v>41</v>
      </c>
      <c r="B61" s="3" t="s">
        <v>30</v>
      </c>
      <c r="C61" s="4">
        <v>179</v>
      </c>
      <c r="D61" s="11">
        <v>1953.3</v>
      </c>
      <c r="E61" s="42">
        <f t="shared" si="16"/>
        <v>58.599</v>
      </c>
      <c r="F61" s="42">
        <f t="shared" si="6"/>
        <v>468.792</v>
      </c>
      <c r="G61" s="42">
        <f t="shared" si="7"/>
        <v>957.117</v>
      </c>
      <c r="H61" s="49">
        <f t="shared" si="8"/>
        <v>2812.752</v>
      </c>
      <c r="I61" s="42">
        <f t="shared" si="1"/>
        <v>410.193</v>
      </c>
      <c r="J61" s="42">
        <f t="shared" si="2"/>
        <v>3906.6</v>
      </c>
      <c r="K61" s="33">
        <f t="shared" si="9"/>
        <v>449.259</v>
      </c>
      <c r="L61" s="42">
        <f t="shared" si="10"/>
        <v>6426.357</v>
      </c>
      <c r="M61" s="44">
        <f t="shared" si="3"/>
        <v>15489.669</v>
      </c>
      <c r="N61" s="50">
        <v>0</v>
      </c>
      <c r="O61" s="42">
        <f t="shared" si="12"/>
        <v>1894.7009999999998</v>
      </c>
      <c r="P61" s="42">
        <f t="shared" si="4"/>
        <v>2343.96</v>
      </c>
      <c r="Q61" s="44">
        <f t="shared" si="15"/>
        <v>20158.056</v>
      </c>
      <c r="R61" s="58">
        <f>(D61*0.22)</f>
        <v>429.726</v>
      </c>
    </row>
    <row r="62" spans="1:18" ht="12.75">
      <c r="A62" s="18">
        <f t="shared" si="5"/>
        <v>42</v>
      </c>
      <c r="B62" s="3" t="s">
        <v>30</v>
      </c>
      <c r="C62" s="4">
        <v>181</v>
      </c>
      <c r="D62" s="11">
        <v>4405.4</v>
      </c>
      <c r="E62" s="42">
        <f t="shared" si="16"/>
        <v>132.16199999999998</v>
      </c>
      <c r="F62" s="42">
        <f t="shared" si="6"/>
        <v>1057.2959999999998</v>
      </c>
      <c r="G62" s="42">
        <f t="shared" si="7"/>
        <v>2158.6459999999997</v>
      </c>
      <c r="H62" s="49">
        <f t="shared" si="8"/>
        <v>6343.775999999999</v>
      </c>
      <c r="I62" s="42">
        <f t="shared" si="1"/>
        <v>925.1339999999999</v>
      </c>
      <c r="J62" s="42">
        <f t="shared" si="2"/>
        <v>8810.8</v>
      </c>
      <c r="K62" s="33">
        <f t="shared" si="9"/>
        <v>1013.242</v>
      </c>
      <c r="L62" s="42">
        <f t="shared" si="10"/>
        <v>14493.766</v>
      </c>
      <c r="M62" s="44">
        <f t="shared" si="3"/>
        <v>34934.822</v>
      </c>
      <c r="N62" s="42">
        <f>D62*N$10</f>
        <v>969.1879999999999</v>
      </c>
      <c r="O62" s="42">
        <f t="shared" si="12"/>
        <v>4273.237999999999</v>
      </c>
      <c r="P62" s="42">
        <f t="shared" si="4"/>
        <v>5286.48</v>
      </c>
      <c r="Q62" s="44">
        <f t="shared" si="15"/>
        <v>45463.727999999996</v>
      </c>
      <c r="R62" s="1"/>
    </row>
    <row r="63" spans="1:18" ht="12.75">
      <c r="A63" s="18"/>
      <c r="B63" s="3"/>
      <c r="C63" s="4"/>
      <c r="D63" s="12"/>
      <c r="E63" s="42"/>
      <c r="F63" s="42"/>
      <c r="G63" s="42"/>
      <c r="H63" s="49"/>
      <c r="I63" s="42"/>
      <c r="J63" s="42"/>
      <c r="K63" s="42"/>
      <c r="L63" s="42"/>
      <c r="M63" s="44"/>
      <c r="N63" s="42"/>
      <c r="O63" s="42"/>
      <c r="P63" s="42"/>
      <c r="Q63" s="42"/>
      <c r="R63" s="1"/>
    </row>
    <row r="64" spans="1:18" ht="12.75">
      <c r="A64" s="18"/>
      <c r="B64" s="3"/>
      <c r="C64" s="4" t="s">
        <v>41</v>
      </c>
      <c r="D64" s="25">
        <f>SUM(D15:D62)-D39</f>
        <v>74845.83999999998</v>
      </c>
      <c r="E64" s="52">
        <f aca="true" t="shared" si="17" ref="E64:R64">SUM(E15:E62)-E39-E40</f>
        <v>2223.445199999999</v>
      </c>
      <c r="F64" s="52">
        <f t="shared" si="17"/>
        <v>17899.401599999994</v>
      </c>
      <c r="G64" s="52">
        <f t="shared" si="17"/>
        <v>36316.2716</v>
      </c>
      <c r="H64" s="52">
        <f t="shared" si="17"/>
        <v>106725.36959999999</v>
      </c>
      <c r="I64" s="52">
        <f t="shared" si="17"/>
        <v>15619.766399999997</v>
      </c>
      <c r="J64" s="52">
        <f t="shared" si="17"/>
        <v>149691.67999999996</v>
      </c>
      <c r="K64" s="52">
        <f t="shared" si="17"/>
        <v>17214.543200000004</v>
      </c>
      <c r="L64" s="52">
        <f t="shared" si="17"/>
        <v>246242.8136</v>
      </c>
      <c r="M64" s="44">
        <f t="shared" si="17"/>
        <v>591933.2912000001</v>
      </c>
      <c r="N64" s="42">
        <f t="shared" si="17"/>
        <v>15682.7088</v>
      </c>
      <c r="O64" s="42">
        <f t="shared" si="17"/>
        <v>72600.4648</v>
      </c>
      <c r="P64" s="42">
        <f t="shared" si="17"/>
        <v>89815.008</v>
      </c>
      <c r="Q64" s="44">
        <f>(SUM(Q15:Q62)-Q39-Q40)-R64</f>
        <v>770031.4727999999</v>
      </c>
      <c r="R64" s="44">
        <f t="shared" si="17"/>
        <v>2377.596</v>
      </c>
    </row>
    <row r="65" spans="1:18" ht="12.75">
      <c r="A65" s="18"/>
      <c r="B65" s="3"/>
      <c r="C65" s="4"/>
      <c r="D65" s="12"/>
      <c r="E65" s="42"/>
      <c r="F65" s="42"/>
      <c r="G65" s="42"/>
      <c r="H65" s="42"/>
      <c r="I65" s="42"/>
      <c r="J65" s="42"/>
      <c r="K65" s="42"/>
      <c r="L65" s="42"/>
      <c r="M65" s="45">
        <f>SUM(E64+F64+G64+H64+I64+J64+K64+L64)</f>
        <v>591933.2911999999</v>
      </c>
      <c r="N65" s="42"/>
      <c r="O65" s="19"/>
      <c r="P65" s="42"/>
      <c r="Q65" s="45">
        <f>SUM(M65+N64+O64+P64)</f>
        <v>770031.4727999999</v>
      </c>
      <c r="R65" s="1"/>
    </row>
    <row r="66" spans="1:18" ht="12.75">
      <c r="A66" s="18"/>
      <c r="B66" s="3"/>
      <c r="C66" s="4"/>
      <c r="D66" s="12"/>
      <c r="E66" s="55"/>
      <c r="F66" s="55"/>
      <c r="G66" s="55"/>
      <c r="H66" s="55"/>
      <c r="I66" s="55"/>
      <c r="J66" s="55"/>
      <c r="K66" s="55"/>
      <c r="L66" s="55"/>
      <c r="M66" s="77"/>
      <c r="N66" s="79"/>
      <c r="O66" s="80"/>
      <c r="P66" s="79"/>
      <c r="Q66" s="133"/>
      <c r="R66" s="1"/>
    </row>
    <row r="67" spans="1:18" ht="12.75">
      <c r="A67" s="18"/>
      <c r="B67" s="3"/>
      <c r="C67" s="4"/>
      <c r="D67" s="12"/>
      <c r="E67" s="55"/>
      <c r="F67" s="55"/>
      <c r="G67" s="55"/>
      <c r="H67" s="55"/>
      <c r="I67" s="55"/>
      <c r="J67" s="55"/>
      <c r="K67" s="55"/>
      <c r="L67" s="55"/>
      <c r="M67" s="77"/>
      <c r="N67" s="79"/>
      <c r="O67" s="80"/>
      <c r="P67" s="79"/>
      <c r="Q67" s="133"/>
      <c r="R67" s="1"/>
    </row>
    <row r="68" spans="1:18" ht="12.75">
      <c r="A68" s="18"/>
      <c r="B68" s="3"/>
      <c r="C68" s="4"/>
      <c r="D68" s="12"/>
      <c r="E68" s="55"/>
      <c r="F68" s="55"/>
      <c r="G68" s="55"/>
      <c r="H68" s="55"/>
      <c r="I68" s="55"/>
      <c r="J68" s="55"/>
      <c r="K68" s="55"/>
      <c r="L68" s="55"/>
      <c r="M68" s="77"/>
      <c r="N68" s="79"/>
      <c r="O68" s="80"/>
      <c r="P68" s="79"/>
      <c r="Q68" s="133"/>
      <c r="R68" s="1"/>
    </row>
    <row r="69" spans="1:18" ht="12.75">
      <c r="A69" s="18"/>
      <c r="B69" s="3"/>
      <c r="C69" s="4"/>
      <c r="D69" s="12"/>
      <c r="E69" s="55"/>
      <c r="F69" s="55"/>
      <c r="G69" s="55"/>
      <c r="H69" s="55"/>
      <c r="I69" s="55"/>
      <c r="J69" s="55"/>
      <c r="K69" s="55"/>
      <c r="L69" s="55"/>
      <c r="M69" s="77"/>
      <c r="N69" s="79"/>
      <c r="O69" s="80"/>
      <c r="P69" s="79"/>
      <c r="Q69" s="133"/>
      <c r="R69" s="1"/>
    </row>
    <row r="70" spans="1:18" ht="12.75">
      <c r="A70" s="18"/>
      <c r="B70" s="3"/>
      <c r="C70" s="4"/>
      <c r="D70" s="12"/>
      <c r="E70" s="55"/>
      <c r="F70" s="55"/>
      <c r="G70" s="55"/>
      <c r="H70" s="55"/>
      <c r="I70" s="55"/>
      <c r="J70" s="55"/>
      <c r="K70" s="55"/>
      <c r="L70" s="55"/>
      <c r="M70" s="77"/>
      <c r="N70" s="79"/>
      <c r="O70" s="80"/>
      <c r="P70" s="79"/>
      <c r="Q70" s="133"/>
      <c r="R70" s="1"/>
    </row>
    <row r="71" spans="1:18" ht="12.75">
      <c r="A71" s="18"/>
      <c r="B71" s="3"/>
      <c r="C71" s="4"/>
      <c r="D71" s="12"/>
      <c r="E71" s="55"/>
      <c r="F71" s="55"/>
      <c r="G71" s="55"/>
      <c r="H71" s="55"/>
      <c r="I71" s="55"/>
      <c r="J71" s="55"/>
      <c r="K71" s="55"/>
      <c r="L71" s="55"/>
      <c r="M71" s="77"/>
      <c r="N71" s="79"/>
      <c r="O71" s="80"/>
      <c r="P71" s="79"/>
      <c r="Q71" s="133"/>
      <c r="R71" s="58"/>
    </row>
    <row r="72" spans="1:18" ht="12.75">
      <c r="A72" s="18"/>
      <c r="B72" s="3"/>
      <c r="C72" s="4"/>
      <c r="D72" s="12"/>
      <c r="E72" s="55"/>
      <c r="F72" s="55"/>
      <c r="G72" s="55"/>
      <c r="H72" s="55"/>
      <c r="I72" s="55"/>
      <c r="J72" s="55"/>
      <c r="K72" s="55"/>
      <c r="L72" s="55"/>
      <c r="M72" s="77"/>
      <c r="N72" s="79"/>
      <c r="O72" s="80"/>
      <c r="P72" s="79"/>
      <c r="Q72" s="133"/>
      <c r="R72" s="58"/>
    </row>
    <row r="73" spans="1:18" ht="12.75">
      <c r="A73" s="18"/>
      <c r="B73" s="3"/>
      <c r="C73" s="4"/>
      <c r="D73" s="12"/>
      <c r="E73" s="55"/>
      <c r="F73" s="55"/>
      <c r="G73" s="55"/>
      <c r="H73" s="55"/>
      <c r="I73" s="55"/>
      <c r="J73" s="55"/>
      <c r="K73" s="55"/>
      <c r="L73" s="55"/>
      <c r="M73" s="77"/>
      <c r="N73" s="79"/>
      <c r="O73" s="80"/>
      <c r="P73" s="79"/>
      <c r="Q73" s="81"/>
      <c r="R73" s="58"/>
    </row>
    <row r="74" spans="1:18" ht="12.75">
      <c r="A74" s="18"/>
      <c r="B74" s="3"/>
      <c r="C74" s="4"/>
      <c r="D74" s="12"/>
      <c r="E74" s="55"/>
      <c r="F74" s="55"/>
      <c r="G74" s="55"/>
      <c r="H74" s="55"/>
      <c r="I74" s="55"/>
      <c r="J74" s="55"/>
      <c r="K74" s="55"/>
      <c r="L74" s="55"/>
      <c r="M74" s="77"/>
      <c r="N74" s="79"/>
      <c r="O74" s="80"/>
      <c r="P74" s="79"/>
      <c r="Q74" s="81"/>
      <c r="R74" s="58"/>
    </row>
    <row r="75" spans="1:18" ht="15.75">
      <c r="A75" s="18"/>
      <c r="B75" s="3"/>
      <c r="C75" s="4"/>
      <c r="D75" s="12"/>
      <c r="E75" s="55"/>
      <c r="F75" s="55"/>
      <c r="G75" s="55"/>
      <c r="H75" s="55"/>
      <c r="I75" s="173" t="s">
        <v>65</v>
      </c>
      <c r="J75" s="174"/>
      <c r="K75" s="174"/>
      <c r="L75" s="174"/>
      <c r="M75" s="174"/>
      <c r="N75" s="174"/>
      <c r="O75" s="174"/>
      <c r="P75" s="174"/>
      <c r="Q75" s="175"/>
      <c r="R75" s="58"/>
    </row>
    <row r="76" spans="1:18" ht="12.75">
      <c r="A76" s="18"/>
      <c r="B76" s="3"/>
      <c r="C76" s="4"/>
      <c r="D76" s="11" t="s">
        <v>79</v>
      </c>
      <c r="E76" s="42" t="s">
        <v>75</v>
      </c>
      <c r="F76" s="42" t="s">
        <v>68</v>
      </c>
      <c r="G76" s="42" t="s">
        <v>69</v>
      </c>
      <c r="H76" s="49" t="s">
        <v>70</v>
      </c>
      <c r="I76" s="42" t="s">
        <v>71</v>
      </c>
      <c r="J76" s="42" t="s">
        <v>38</v>
      </c>
      <c r="K76" s="19" t="s">
        <v>72</v>
      </c>
      <c r="L76" s="42" t="s">
        <v>73</v>
      </c>
      <c r="M76" s="44" t="s">
        <v>77</v>
      </c>
      <c r="N76" s="19" t="s">
        <v>42</v>
      </c>
      <c r="O76" s="42" t="s">
        <v>43</v>
      </c>
      <c r="P76" s="42" t="s">
        <v>74</v>
      </c>
      <c r="Q76" s="42" t="s">
        <v>76</v>
      </c>
      <c r="R76" s="58"/>
    </row>
    <row r="77" spans="1:18" ht="12.75">
      <c r="A77" s="18"/>
      <c r="B77" s="3"/>
      <c r="C77" s="4"/>
      <c r="D77" s="25"/>
      <c r="E77" s="70">
        <v>0.03</v>
      </c>
      <c r="F77" s="70">
        <v>0.24</v>
      </c>
      <c r="G77" s="70">
        <v>0.49</v>
      </c>
      <c r="H77" s="70">
        <v>1.44</v>
      </c>
      <c r="I77" s="71">
        <v>0.21</v>
      </c>
      <c r="J77" s="70">
        <v>2</v>
      </c>
      <c r="K77" s="70">
        <v>0.23</v>
      </c>
      <c r="L77" s="70">
        <v>2.17</v>
      </c>
      <c r="M77" s="70">
        <v>6.81</v>
      </c>
      <c r="N77" s="70">
        <v>0.22</v>
      </c>
      <c r="O77" s="70">
        <v>0.97</v>
      </c>
      <c r="P77" s="70">
        <v>1.2</v>
      </c>
      <c r="Q77" s="72">
        <v>9.2</v>
      </c>
      <c r="R77" s="58"/>
    </row>
    <row r="78" spans="1:18" ht="12.75">
      <c r="A78" s="18">
        <v>43</v>
      </c>
      <c r="B78" s="100" t="s">
        <v>4</v>
      </c>
      <c r="C78" s="101">
        <v>10</v>
      </c>
      <c r="D78" s="11">
        <v>858.1</v>
      </c>
      <c r="E78" s="42">
        <f aca="true" t="shared" si="18" ref="E78:E103">D78*E$77</f>
        <v>25.743</v>
      </c>
      <c r="F78" s="42">
        <f aca="true" t="shared" si="19" ref="F78:F103">D78*F$77</f>
        <v>205.944</v>
      </c>
      <c r="G78" s="42">
        <f aca="true" t="shared" si="20" ref="G78:G94">D78*G$77</f>
        <v>420.469</v>
      </c>
      <c r="H78" s="49">
        <f aca="true" t="shared" si="21" ref="H78:H103">D78*H$77</f>
        <v>1235.664</v>
      </c>
      <c r="I78" s="42">
        <f aca="true" t="shared" si="22" ref="I78:I103">D78*I$77</f>
        <v>180.201</v>
      </c>
      <c r="J78" s="42">
        <f aca="true" t="shared" si="23" ref="J78:J103">D78*J$77</f>
        <v>1716.2</v>
      </c>
      <c r="K78" s="42">
        <f aca="true" t="shared" si="24" ref="K78:K103">D78*K$77</f>
        <v>197.36300000000003</v>
      </c>
      <c r="L78" s="42">
        <f aca="true" t="shared" si="25" ref="L78:L103">D78*L$77</f>
        <v>1862.077</v>
      </c>
      <c r="M78" s="44">
        <f aca="true" t="shared" si="26" ref="M78:M103">SUM(E78:L78)</f>
        <v>5843.660999999999</v>
      </c>
      <c r="N78" s="19">
        <f>D78*N$77</f>
        <v>188.782</v>
      </c>
      <c r="O78" s="42">
        <f aca="true" t="shared" si="27" ref="O78:O103">D78*O$77</f>
        <v>832.357</v>
      </c>
      <c r="P78" s="42">
        <f aca="true" t="shared" si="28" ref="P78:P103">D78*P$77</f>
        <v>1029.72</v>
      </c>
      <c r="Q78" s="44">
        <f>D78*Q$77</f>
        <v>7894.5199999999995</v>
      </c>
      <c r="R78" s="58"/>
    </row>
    <row r="79" spans="1:18" ht="12.75">
      <c r="A79" s="18">
        <f aca="true" t="shared" si="29" ref="A79:A103">A78+1</f>
        <v>44</v>
      </c>
      <c r="B79" s="100" t="s">
        <v>4</v>
      </c>
      <c r="C79" s="101">
        <v>12</v>
      </c>
      <c r="D79" s="11">
        <v>826.5</v>
      </c>
      <c r="E79" s="42">
        <f t="shared" si="18"/>
        <v>24.794999999999998</v>
      </c>
      <c r="F79" s="42">
        <f t="shared" si="19"/>
        <v>198.35999999999999</v>
      </c>
      <c r="G79" s="42">
        <f t="shared" si="20"/>
        <v>404.985</v>
      </c>
      <c r="H79" s="49">
        <f t="shared" si="21"/>
        <v>1190.1599999999999</v>
      </c>
      <c r="I79" s="42">
        <f t="shared" si="22"/>
        <v>173.565</v>
      </c>
      <c r="J79" s="42">
        <f t="shared" si="23"/>
        <v>1653</v>
      </c>
      <c r="K79" s="42">
        <f t="shared" si="24"/>
        <v>190.095</v>
      </c>
      <c r="L79" s="42">
        <f t="shared" si="25"/>
        <v>1793.5049999999999</v>
      </c>
      <c r="M79" s="44">
        <f t="shared" si="26"/>
        <v>5628.464999999999</v>
      </c>
      <c r="N79" s="19">
        <f aca="true" t="shared" si="30" ref="N79:N103">D79*N$77</f>
        <v>181.83</v>
      </c>
      <c r="O79" s="42">
        <f t="shared" si="27"/>
        <v>801.7049999999999</v>
      </c>
      <c r="P79" s="42">
        <f t="shared" si="28"/>
        <v>991.8</v>
      </c>
      <c r="Q79" s="44">
        <f aca="true" t="shared" si="31" ref="Q79:Q103">D79*Q$77</f>
        <v>7603.799999999999</v>
      </c>
      <c r="R79" s="58"/>
    </row>
    <row r="80" spans="1:18" ht="12.75">
      <c r="A80" s="18">
        <f t="shared" si="29"/>
        <v>45</v>
      </c>
      <c r="B80" s="100" t="s">
        <v>4</v>
      </c>
      <c r="C80" s="101">
        <v>14</v>
      </c>
      <c r="D80" s="11">
        <v>805.8</v>
      </c>
      <c r="E80" s="42">
        <f t="shared" si="18"/>
        <v>24.174</v>
      </c>
      <c r="F80" s="42">
        <f t="shared" si="19"/>
        <v>193.392</v>
      </c>
      <c r="G80" s="42">
        <f t="shared" si="20"/>
        <v>394.842</v>
      </c>
      <c r="H80" s="49">
        <f t="shared" si="21"/>
        <v>1160.3519999999999</v>
      </c>
      <c r="I80" s="42">
        <f t="shared" si="22"/>
        <v>169.218</v>
      </c>
      <c r="J80" s="42">
        <f t="shared" si="23"/>
        <v>1611.6</v>
      </c>
      <c r="K80" s="42">
        <f t="shared" si="24"/>
        <v>185.334</v>
      </c>
      <c r="L80" s="42">
        <f t="shared" si="25"/>
        <v>1748.5859999999998</v>
      </c>
      <c r="M80" s="44">
        <f t="shared" si="26"/>
        <v>5487.498</v>
      </c>
      <c r="N80" s="19">
        <f t="shared" si="30"/>
        <v>177.27599999999998</v>
      </c>
      <c r="O80" s="42">
        <f t="shared" si="27"/>
        <v>781.626</v>
      </c>
      <c r="P80" s="42">
        <f t="shared" si="28"/>
        <v>966.9599999999999</v>
      </c>
      <c r="Q80" s="44">
        <f t="shared" si="31"/>
        <v>7413.359999999999</v>
      </c>
      <c r="R80" s="58"/>
    </row>
    <row r="81" spans="1:18" ht="12.75">
      <c r="A81" s="18">
        <f t="shared" si="29"/>
        <v>46</v>
      </c>
      <c r="B81" s="100" t="s">
        <v>9</v>
      </c>
      <c r="C81" s="101" t="s">
        <v>49</v>
      </c>
      <c r="D81" s="11">
        <v>389.5</v>
      </c>
      <c r="E81" s="42">
        <f t="shared" si="18"/>
        <v>11.684999999999999</v>
      </c>
      <c r="F81" s="42">
        <f t="shared" si="19"/>
        <v>93.47999999999999</v>
      </c>
      <c r="G81" s="42">
        <f t="shared" si="20"/>
        <v>190.855</v>
      </c>
      <c r="H81" s="49">
        <f t="shared" si="21"/>
        <v>560.88</v>
      </c>
      <c r="I81" s="42">
        <f t="shared" si="22"/>
        <v>81.795</v>
      </c>
      <c r="J81" s="42">
        <f t="shared" si="23"/>
        <v>779</v>
      </c>
      <c r="K81" s="42">
        <f t="shared" si="24"/>
        <v>89.58500000000001</v>
      </c>
      <c r="L81" s="42">
        <f t="shared" si="25"/>
        <v>845.2149999999999</v>
      </c>
      <c r="M81" s="44">
        <f t="shared" si="26"/>
        <v>2652.495</v>
      </c>
      <c r="N81" s="28">
        <v>0</v>
      </c>
      <c r="O81" s="42">
        <f t="shared" si="27"/>
        <v>377.815</v>
      </c>
      <c r="P81" s="42">
        <f t="shared" si="28"/>
        <v>467.4</v>
      </c>
      <c r="Q81" s="44">
        <f t="shared" si="31"/>
        <v>3583.3999999999996</v>
      </c>
      <c r="R81" s="58">
        <f>(D81*0.22)</f>
        <v>85.69</v>
      </c>
    </row>
    <row r="82" spans="1:18" ht="12.75">
      <c r="A82" s="18">
        <f t="shared" si="29"/>
        <v>47</v>
      </c>
      <c r="B82" s="100" t="s">
        <v>15</v>
      </c>
      <c r="C82" s="101">
        <v>24</v>
      </c>
      <c r="D82" s="11">
        <v>370.4</v>
      </c>
      <c r="E82" s="42">
        <f t="shared" si="18"/>
        <v>11.111999999999998</v>
      </c>
      <c r="F82" s="42">
        <f t="shared" si="19"/>
        <v>88.89599999999999</v>
      </c>
      <c r="G82" s="42">
        <f t="shared" si="20"/>
        <v>181.49599999999998</v>
      </c>
      <c r="H82" s="49">
        <f t="shared" si="21"/>
        <v>533.376</v>
      </c>
      <c r="I82" s="42">
        <f t="shared" si="22"/>
        <v>77.78399999999999</v>
      </c>
      <c r="J82" s="42">
        <f t="shared" si="23"/>
        <v>740.8</v>
      </c>
      <c r="K82" s="42">
        <f t="shared" si="24"/>
        <v>85.192</v>
      </c>
      <c r="L82" s="42">
        <f t="shared" si="25"/>
        <v>803.7679999999999</v>
      </c>
      <c r="M82" s="44">
        <f t="shared" si="26"/>
        <v>2522.424</v>
      </c>
      <c r="N82" s="19">
        <f t="shared" si="30"/>
        <v>81.488</v>
      </c>
      <c r="O82" s="42">
        <f t="shared" si="27"/>
        <v>359.28799999999995</v>
      </c>
      <c r="P82" s="42">
        <f t="shared" si="28"/>
        <v>444.47999999999996</v>
      </c>
      <c r="Q82" s="44">
        <f t="shared" si="31"/>
        <v>3407.6799999999994</v>
      </c>
      <c r="R82" s="58"/>
    </row>
    <row r="83" spans="1:18" ht="12.75">
      <c r="A83" s="18">
        <f t="shared" si="29"/>
        <v>48</v>
      </c>
      <c r="B83" s="100" t="s">
        <v>15</v>
      </c>
      <c r="C83" s="101" t="s">
        <v>55</v>
      </c>
      <c r="D83" s="11">
        <v>482</v>
      </c>
      <c r="E83" s="42">
        <f t="shared" si="18"/>
        <v>14.459999999999999</v>
      </c>
      <c r="F83" s="42">
        <f t="shared" si="19"/>
        <v>115.67999999999999</v>
      </c>
      <c r="G83" s="42">
        <f t="shared" si="20"/>
        <v>236.18</v>
      </c>
      <c r="H83" s="49">
        <f t="shared" si="21"/>
        <v>694.0799999999999</v>
      </c>
      <c r="I83" s="42">
        <f t="shared" si="22"/>
        <v>101.22</v>
      </c>
      <c r="J83" s="42">
        <f t="shared" si="23"/>
        <v>964</v>
      </c>
      <c r="K83" s="42">
        <f t="shared" si="24"/>
        <v>110.86</v>
      </c>
      <c r="L83" s="42">
        <f t="shared" si="25"/>
        <v>1045.94</v>
      </c>
      <c r="M83" s="44">
        <f t="shared" si="26"/>
        <v>3282.42</v>
      </c>
      <c r="N83" s="19">
        <f t="shared" si="30"/>
        <v>106.04</v>
      </c>
      <c r="O83" s="42">
        <f t="shared" si="27"/>
        <v>467.53999999999996</v>
      </c>
      <c r="P83" s="42">
        <f t="shared" si="28"/>
        <v>578.4</v>
      </c>
      <c r="Q83" s="44">
        <f t="shared" si="31"/>
        <v>4434.4</v>
      </c>
      <c r="R83" s="58"/>
    </row>
    <row r="84" spans="1:18" ht="12.75">
      <c r="A84" s="18">
        <f t="shared" si="29"/>
        <v>49</v>
      </c>
      <c r="B84" s="100" t="s">
        <v>15</v>
      </c>
      <c r="C84" s="101" t="s">
        <v>56</v>
      </c>
      <c r="D84" s="11">
        <v>552.91</v>
      </c>
      <c r="E84" s="42">
        <f t="shared" si="18"/>
        <v>16.5873</v>
      </c>
      <c r="F84" s="42">
        <f t="shared" si="19"/>
        <v>132.6984</v>
      </c>
      <c r="G84" s="42">
        <f t="shared" si="20"/>
        <v>270.92589999999996</v>
      </c>
      <c r="H84" s="49">
        <f t="shared" si="21"/>
        <v>796.1904</v>
      </c>
      <c r="I84" s="42">
        <f t="shared" si="22"/>
        <v>116.1111</v>
      </c>
      <c r="J84" s="42">
        <f t="shared" si="23"/>
        <v>1105.82</v>
      </c>
      <c r="K84" s="42">
        <f t="shared" si="24"/>
        <v>127.16929999999999</v>
      </c>
      <c r="L84" s="42">
        <f t="shared" si="25"/>
        <v>1199.8147</v>
      </c>
      <c r="M84" s="44">
        <f t="shared" si="26"/>
        <v>3765.3170999999998</v>
      </c>
      <c r="N84" s="19">
        <f t="shared" si="30"/>
        <v>121.6402</v>
      </c>
      <c r="O84" s="42">
        <f t="shared" si="27"/>
        <v>536.3226999999999</v>
      </c>
      <c r="P84" s="42">
        <f t="shared" si="28"/>
        <v>663.492</v>
      </c>
      <c r="Q84" s="44">
        <f t="shared" si="31"/>
        <v>5086.771999999999</v>
      </c>
      <c r="R84" s="58"/>
    </row>
    <row r="85" spans="1:18" ht="12.75">
      <c r="A85" s="18">
        <f t="shared" si="29"/>
        <v>50</v>
      </c>
      <c r="B85" s="100" t="s">
        <v>15</v>
      </c>
      <c r="C85" s="101" t="s">
        <v>57</v>
      </c>
      <c r="D85" s="11">
        <v>742.2</v>
      </c>
      <c r="E85" s="42">
        <f t="shared" si="18"/>
        <v>22.266000000000002</v>
      </c>
      <c r="F85" s="42">
        <f t="shared" si="19"/>
        <v>178.12800000000001</v>
      </c>
      <c r="G85" s="42">
        <f t="shared" si="20"/>
        <v>363.678</v>
      </c>
      <c r="H85" s="49">
        <f t="shared" si="21"/>
        <v>1068.768</v>
      </c>
      <c r="I85" s="42">
        <f t="shared" si="22"/>
        <v>155.862</v>
      </c>
      <c r="J85" s="42">
        <f t="shared" si="23"/>
        <v>1484.4</v>
      </c>
      <c r="K85" s="42">
        <f t="shared" si="24"/>
        <v>170.70600000000002</v>
      </c>
      <c r="L85" s="42">
        <f t="shared" si="25"/>
        <v>1610.574</v>
      </c>
      <c r="M85" s="44">
        <f t="shared" si="26"/>
        <v>5054.3820000000005</v>
      </c>
      <c r="N85" s="19">
        <f t="shared" si="30"/>
        <v>163.28400000000002</v>
      </c>
      <c r="O85" s="42">
        <f t="shared" si="27"/>
        <v>719.934</v>
      </c>
      <c r="P85" s="42">
        <f t="shared" si="28"/>
        <v>890.64</v>
      </c>
      <c r="Q85" s="44">
        <f t="shared" si="31"/>
        <v>6828.24</v>
      </c>
      <c r="R85" s="58"/>
    </row>
    <row r="86" spans="1:18" ht="12.75">
      <c r="A86" s="18">
        <f t="shared" si="29"/>
        <v>51</v>
      </c>
      <c r="B86" s="100" t="s">
        <v>15</v>
      </c>
      <c r="C86" s="101">
        <v>27</v>
      </c>
      <c r="D86" s="11">
        <v>619.3</v>
      </c>
      <c r="E86" s="42">
        <f t="shared" si="18"/>
        <v>18.578999999999997</v>
      </c>
      <c r="F86" s="42">
        <f t="shared" si="19"/>
        <v>148.63199999999998</v>
      </c>
      <c r="G86" s="42">
        <f t="shared" si="20"/>
        <v>303.457</v>
      </c>
      <c r="H86" s="49">
        <f t="shared" si="21"/>
        <v>891.7919999999999</v>
      </c>
      <c r="I86" s="42">
        <f t="shared" si="22"/>
        <v>130.053</v>
      </c>
      <c r="J86" s="42">
        <f t="shared" si="23"/>
        <v>1238.6</v>
      </c>
      <c r="K86" s="42">
        <f t="shared" si="24"/>
        <v>142.439</v>
      </c>
      <c r="L86" s="42">
        <f t="shared" si="25"/>
        <v>1343.8809999999999</v>
      </c>
      <c r="M86" s="44">
        <f t="shared" si="26"/>
        <v>4217.432999999999</v>
      </c>
      <c r="N86" s="19">
        <f t="shared" si="30"/>
        <v>136.24599999999998</v>
      </c>
      <c r="O86" s="42">
        <f t="shared" si="27"/>
        <v>600.7209999999999</v>
      </c>
      <c r="P86" s="42">
        <f t="shared" si="28"/>
        <v>743.16</v>
      </c>
      <c r="Q86" s="44">
        <f t="shared" si="31"/>
        <v>5697.5599999999995</v>
      </c>
      <c r="R86" s="58"/>
    </row>
    <row r="87" spans="1:18" ht="12.75">
      <c r="A87" s="18">
        <f t="shared" si="29"/>
        <v>52</v>
      </c>
      <c r="B87" s="100" t="s">
        <v>15</v>
      </c>
      <c r="C87" s="101">
        <v>31</v>
      </c>
      <c r="D87" s="11">
        <v>585.39</v>
      </c>
      <c r="E87" s="42">
        <f t="shared" si="18"/>
        <v>17.5617</v>
      </c>
      <c r="F87" s="42">
        <f t="shared" si="19"/>
        <v>140.4936</v>
      </c>
      <c r="G87" s="42">
        <f t="shared" si="20"/>
        <v>286.8411</v>
      </c>
      <c r="H87" s="49">
        <f t="shared" si="21"/>
        <v>842.9616</v>
      </c>
      <c r="I87" s="42">
        <f t="shared" si="22"/>
        <v>122.9319</v>
      </c>
      <c r="J87" s="42">
        <f t="shared" si="23"/>
        <v>1170.78</v>
      </c>
      <c r="K87" s="42">
        <f t="shared" si="24"/>
        <v>134.6397</v>
      </c>
      <c r="L87" s="42">
        <f t="shared" si="25"/>
        <v>1270.2963</v>
      </c>
      <c r="M87" s="44">
        <f t="shared" si="26"/>
        <v>3986.5059</v>
      </c>
      <c r="N87" s="19">
        <f t="shared" si="30"/>
        <v>128.7858</v>
      </c>
      <c r="O87" s="42">
        <f t="shared" si="27"/>
        <v>567.8283</v>
      </c>
      <c r="P87" s="42">
        <f t="shared" si="28"/>
        <v>702.468</v>
      </c>
      <c r="Q87" s="44">
        <f t="shared" si="31"/>
        <v>5385.588</v>
      </c>
      <c r="R87" s="58"/>
    </row>
    <row r="88" spans="1:18" ht="12.75">
      <c r="A88" s="18">
        <f t="shared" si="29"/>
        <v>53</v>
      </c>
      <c r="B88" s="100" t="s">
        <v>15</v>
      </c>
      <c r="C88" s="101">
        <v>33</v>
      </c>
      <c r="D88" s="11">
        <v>572.2</v>
      </c>
      <c r="E88" s="42">
        <f t="shared" si="18"/>
        <v>17.166</v>
      </c>
      <c r="F88" s="42">
        <f t="shared" si="19"/>
        <v>137.328</v>
      </c>
      <c r="G88" s="42">
        <f t="shared" si="20"/>
        <v>280.37800000000004</v>
      </c>
      <c r="H88" s="49">
        <f t="shared" si="21"/>
        <v>823.9680000000001</v>
      </c>
      <c r="I88" s="42">
        <f t="shared" si="22"/>
        <v>120.162</v>
      </c>
      <c r="J88" s="42">
        <f t="shared" si="23"/>
        <v>1144.4</v>
      </c>
      <c r="K88" s="42">
        <f t="shared" si="24"/>
        <v>131.60600000000002</v>
      </c>
      <c r="L88" s="42">
        <f t="shared" si="25"/>
        <v>1241.674</v>
      </c>
      <c r="M88" s="44">
        <f t="shared" si="26"/>
        <v>3896.6820000000002</v>
      </c>
      <c r="N88" s="19">
        <f t="shared" si="30"/>
        <v>125.88400000000001</v>
      </c>
      <c r="O88" s="42">
        <f t="shared" si="27"/>
        <v>555.034</v>
      </c>
      <c r="P88" s="42">
        <f t="shared" si="28"/>
        <v>686.64</v>
      </c>
      <c r="Q88" s="44">
        <f t="shared" si="31"/>
        <v>5264.24</v>
      </c>
      <c r="R88" s="58"/>
    </row>
    <row r="89" spans="1:18" ht="12.75">
      <c r="A89" s="18">
        <f t="shared" si="29"/>
        <v>54</v>
      </c>
      <c r="B89" s="100" t="s">
        <v>15</v>
      </c>
      <c r="C89" s="101">
        <v>35</v>
      </c>
      <c r="D89" s="11">
        <v>276.7</v>
      </c>
      <c r="E89" s="42">
        <f t="shared" si="18"/>
        <v>8.301</v>
      </c>
      <c r="F89" s="42">
        <f t="shared" si="19"/>
        <v>66.408</v>
      </c>
      <c r="G89" s="42">
        <f t="shared" si="20"/>
        <v>135.583</v>
      </c>
      <c r="H89" s="49">
        <f t="shared" si="21"/>
        <v>398.448</v>
      </c>
      <c r="I89" s="42">
        <f t="shared" si="22"/>
        <v>58.10699999999999</v>
      </c>
      <c r="J89" s="42">
        <f t="shared" si="23"/>
        <v>553.4</v>
      </c>
      <c r="K89" s="42">
        <f t="shared" si="24"/>
        <v>63.641</v>
      </c>
      <c r="L89" s="42">
        <f t="shared" si="25"/>
        <v>600.439</v>
      </c>
      <c r="M89" s="44">
        <f t="shared" si="26"/>
        <v>1884.3269999999998</v>
      </c>
      <c r="N89" s="19">
        <f t="shared" si="30"/>
        <v>60.873999999999995</v>
      </c>
      <c r="O89" s="42">
        <f t="shared" si="27"/>
        <v>268.399</v>
      </c>
      <c r="P89" s="42">
        <f t="shared" si="28"/>
        <v>332.03999999999996</v>
      </c>
      <c r="Q89" s="44">
        <f t="shared" si="31"/>
        <v>2545.64</v>
      </c>
      <c r="R89" s="58"/>
    </row>
    <row r="90" spans="1:18" ht="12.75">
      <c r="A90" s="18">
        <f t="shared" si="29"/>
        <v>55</v>
      </c>
      <c r="B90" s="100" t="s">
        <v>15</v>
      </c>
      <c r="C90" s="101">
        <v>37</v>
      </c>
      <c r="D90" s="11">
        <v>542.2</v>
      </c>
      <c r="E90" s="42">
        <f t="shared" si="18"/>
        <v>16.266000000000002</v>
      </c>
      <c r="F90" s="42">
        <f t="shared" si="19"/>
        <v>130.12800000000001</v>
      </c>
      <c r="G90" s="42">
        <f t="shared" si="20"/>
        <v>265.678</v>
      </c>
      <c r="H90" s="49">
        <f t="shared" si="21"/>
        <v>780.768</v>
      </c>
      <c r="I90" s="42">
        <f t="shared" si="22"/>
        <v>113.86200000000001</v>
      </c>
      <c r="J90" s="42">
        <f t="shared" si="23"/>
        <v>1084.4</v>
      </c>
      <c r="K90" s="42">
        <f t="shared" si="24"/>
        <v>124.70600000000002</v>
      </c>
      <c r="L90" s="42">
        <f t="shared" si="25"/>
        <v>1176.574</v>
      </c>
      <c r="M90" s="44">
        <f t="shared" si="26"/>
        <v>3692.3820000000005</v>
      </c>
      <c r="N90" s="19">
        <f t="shared" si="30"/>
        <v>119.284</v>
      </c>
      <c r="O90" s="42">
        <f t="shared" si="27"/>
        <v>525.9340000000001</v>
      </c>
      <c r="P90" s="42">
        <f t="shared" si="28"/>
        <v>650.64</v>
      </c>
      <c r="Q90" s="44">
        <f t="shared" si="31"/>
        <v>4988.24</v>
      </c>
      <c r="R90" s="58"/>
    </row>
    <row r="91" spans="1:18" ht="12.75">
      <c r="A91" s="18">
        <f t="shared" si="29"/>
        <v>56</v>
      </c>
      <c r="B91" s="102" t="s">
        <v>18</v>
      </c>
      <c r="C91" s="103">
        <v>4</v>
      </c>
      <c r="D91" s="11">
        <v>351.3</v>
      </c>
      <c r="E91" s="42">
        <f t="shared" si="18"/>
        <v>10.539</v>
      </c>
      <c r="F91" s="42">
        <f t="shared" si="19"/>
        <v>84.312</v>
      </c>
      <c r="G91" s="42">
        <f t="shared" si="20"/>
        <v>172.137</v>
      </c>
      <c r="H91" s="49">
        <f t="shared" si="21"/>
        <v>505.872</v>
      </c>
      <c r="I91" s="42">
        <f t="shared" si="22"/>
        <v>73.773</v>
      </c>
      <c r="J91" s="42">
        <f t="shared" si="23"/>
        <v>702.6</v>
      </c>
      <c r="K91" s="42">
        <f t="shared" si="24"/>
        <v>80.799</v>
      </c>
      <c r="L91" s="42">
        <f t="shared" si="25"/>
        <v>762.321</v>
      </c>
      <c r="M91" s="44">
        <f t="shared" si="26"/>
        <v>2392.353</v>
      </c>
      <c r="N91" s="50">
        <v>0</v>
      </c>
      <c r="O91" s="42">
        <f t="shared" si="27"/>
        <v>340.761</v>
      </c>
      <c r="P91" s="42">
        <f t="shared" si="28"/>
        <v>421.56</v>
      </c>
      <c r="Q91" s="44">
        <f t="shared" si="31"/>
        <v>3231.96</v>
      </c>
      <c r="R91" s="58">
        <f>(D91*0.22)</f>
        <v>77.286</v>
      </c>
    </row>
    <row r="92" spans="1:18" ht="12.75">
      <c r="A92" s="18">
        <f t="shared" si="29"/>
        <v>57</v>
      </c>
      <c r="B92" s="100" t="s">
        <v>22</v>
      </c>
      <c r="C92" s="101" t="s">
        <v>59</v>
      </c>
      <c r="D92" s="11">
        <v>334.1</v>
      </c>
      <c r="E92" s="42">
        <f t="shared" si="18"/>
        <v>10.023</v>
      </c>
      <c r="F92" s="42">
        <f t="shared" si="19"/>
        <v>80.184</v>
      </c>
      <c r="G92" s="42">
        <f t="shared" si="20"/>
        <v>163.709</v>
      </c>
      <c r="H92" s="49">
        <f t="shared" si="21"/>
        <v>481.10400000000004</v>
      </c>
      <c r="I92" s="42">
        <f t="shared" si="22"/>
        <v>70.161</v>
      </c>
      <c r="J92" s="42">
        <f t="shared" si="23"/>
        <v>668.2</v>
      </c>
      <c r="K92" s="42">
        <f t="shared" si="24"/>
        <v>76.843</v>
      </c>
      <c r="L92" s="42">
        <f t="shared" si="25"/>
        <v>724.9970000000001</v>
      </c>
      <c r="M92" s="44">
        <f t="shared" si="26"/>
        <v>2275.2210000000005</v>
      </c>
      <c r="N92" s="19">
        <f t="shared" si="30"/>
        <v>73.50200000000001</v>
      </c>
      <c r="O92" s="42">
        <f t="shared" si="27"/>
        <v>324.077</v>
      </c>
      <c r="P92" s="42">
        <f t="shared" si="28"/>
        <v>400.92</v>
      </c>
      <c r="Q92" s="44">
        <f t="shared" si="31"/>
        <v>3073.72</v>
      </c>
      <c r="R92" s="58"/>
    </row>
    <row r="93" spans="1:18" ht="12.75">
      <c r="A93" s="18">
        <f t="shared" si="29"/>
        <v>58</v>
      </c>
      <c r="B93" s="100" t="s">
        <v>22</v>
      </c>
      <c r="C93" s="101" t="s">
        <v>58</v>
      </c>
      <c r="D93" s="11">
        <v>249.2</v>
      </c>
      <c r="E93" s="42">
        <f t="shared" si="18"/>
        <v>7.475999999999999</v>
      </c>
      <c r="F93" s="42">
        <f t="shared" si="19"/>
        <v>59.80799999999999</v>
      </c>
      <c r="G93" s="50">
        <v>0</v>
      </c>
      <c r="H93" s="51">
        <v>0</v>
      </c>
      <c r="I93" s="42">
        <f t="shared" si="22"/>
        <v>52.331999999999994</v>
      </c>
      <c r="J93" s="42">
        <f t="shared" si="23"/>
        <v>498.4</v>
      </c>
      <c r="K93" s="42">
        <f t="shared" si="24"/>
        <v>57.316</v>
      </c>
      <c r="L93" s="42">
        <f t="shared" si="25"/>
        <v>540.764</v>
      </c>
      <c r="M93" s="44">
        <f t="shared" si="26"/>
        <v>1216.096</v>
      </c>
      <c r="N93" s="19">
        <f t="shared" si="30"/>
        <v>54.824</v>
      </c>
      <c r="O93" s="42">
        <f t="shared" si="27"/>
        <v>241.724</v>
      </c>
      <c r="P93" s="42">
        <f t="shared" si="28"/>
        <v>299.03999999999996</v>
      </c>
      <c r="Q93" s="44">
        <f t="shared" si="31"/>
        <v>2292.64</v>
      </c>
      <c r="R93" s="58">
        <f>(D93*0.49)+(D93*1.44)</f>
        <v>480.95599999999996</v>
      </c>
    </row>
    <row r="94" spans="1:18" ht="12.75">
      <c r="A94" s="18">
        <f t="shared" si="29"/>
        <v>59</v>
      </c>
      <c r="B94" s="100" t="s">
        <v>22</v>
      </c>
      <c r="C94" s="101" t="s">
        <v>54</v>
      </c>
      <c r="D94" s="11">
        <v>343.5</v>
      </c>
      <c r="E94" s="42">
        <f t="shared" si="18"/>
        <v>10.305</v>
      </c>
      <c r="F94" s="42">
        <f t="shared" si="19"/>
        <v>82.44</v>
      </c>
      <c r="G94" s="42">
        <f t="shared" si="20"/>
        <v>168.315</v>
      </c>
      <c r="H94" s="49">
        <f t="shared" si="21"/>
        <v>494.64</v>
      </c>
      <c r="I94" s="42">
        <f t="shared" si="22"/>
        <v>72.13499999999999</v>
      </c>
      <c r="J94" s="42">
        <f t="shared" si="23"/>
        <v>687</v>
      </c>
      <c r="K94" s="42">
        <f t="shared" si="24"/>
        <v>79.00500000000001</v>
      </c>
      <c r="L94" s="42">
        <f t="shared" si="25"/>
        <v>745.395</v>
      </c>
      <c r="M94" s="44">
        <f t="shared" si="26"/>
        <v>2339.235</v>
      </c>
      <c r="N94" s="19">
        <f t="shared" si="30"/>
        <v>75.57000000000001</v>
      </c>
      <c r="O94" s="42">
        <f t="shared" si="27"/>
        <v>333.195</v>
      </c>
      <c r="P94" s="42">
        <f t="shared" si="28"/>
        <v>412.2</v>
      </c>
      <c r="Q94" s="44">
        <f t="shared" si="31"/>
        <v>3160.2</v>
      </c>
      <c r="R94" s="58"/>
    </row>
    <row r="95" spans="1:18" ht="12.75">
      <c r="A95" s="18">
        <f t="shared" si="29"/>
        <v>60</v>
      </c>
      <c r="B95" s="100" t="s">
        <v>21</v>
      </c>
      <c r="C95" s="101">
        <v>1</v>
      </c>
      <c r="D95" s="11">
        <v>419.8</v>
      </c>
      <c r="E95" s="42">
        <f t="shared" si="18"/>
        <v>12.594</v>
      </c>
      <c r="F95" s="42">
        <f t="shared" si="19"/>
        <v>100.752</v>
      </c>
      <c r="G95" s="50">
        <v>0</v>
      </c>
      <c r="H95" s="49">
        <f t="shared" si="21"/>
        <v>604.512</v>
      </c>
      <c r="I95" s="42">
        <f t="shared" si="22"/>
        <v>88.158</v>
      </c>
      <c r="J95" s="42">
        <f t="shared" si="23"/>
        <v>839.6</v>
      </c>
      <c r="K95" s="42">
        <f t="shared" si="24"/>
        <v>96.554</v>
      </c>
      <c r="L95" s="42">
        <f t="shared" si="25"/>
        <v>910.966</v>
      </c>
      <c r="M95" s="44">
        <f t="shared" si="26"/>
        <v>2653.136</v>
      </c>
      <c r="N95" s="19">
        <f t="shared" si="30"/>
        <v>92.35600000000001</v>
      </c>
      <c r="O95" s="42">
        <f t="shared" si="27"/>
        <v>407.206</v>
      </c>
      <c r="P95" s="42">
        <f t="shared" si="28"/>
        <v>503.76</v>
      </c>
      <c r="Q95" s="44">
        <f t="shared" si="31"/>
        <v>3862.16</v>
      </c>
      <c r="R95" s="58">
        <f>(D95*0.49)</f>
        <v>205.702</v>
      </c>
    </row>
    <row r="96" spans="1:18" ht="12.75">
      <c r="A96" s="18">
        <f t="shared" si="29"/>
        <v>61</v>
      </c>
      <c r="B96" s="100" t="s">
        <v>22</v>
      </c>
      <c r="C96" s="101">
        <v>58</v>
      </c>
      <c r="D96" s="11">
        <v>251.9</v>
      </c>
      <c r="E96" s="42">
        <f t="shared" si="18"/>
        <v>7.5569999999999995</v>
      </c>
      <c r="F96" s="42">
        <f t="shared" si="19"/>
        <v>60.455999999999996</v>
      </c>
      <c r="G96" s="50">
        <v>0</v>
      </c>
      <c r="H96" s="51">
        <v>0</v>
      </c>
      <c r="I96" s="42">
        <f t="shared" si="22"/>
        <v>52.899</v>
      </c>
      <c r="J96" s="42">
        <f t="shared" si="23"/>
        <v>503.8</v>
      </c>
      <c r="K96" s="42">
        <f t="shared" si="24"/>
        <v>57.937000000000005</v>
      </c>
      <c r="L96" s="42">
        <f t="shared" si="25"/>
        <v>546.623</v>
      </c>
      <c r="M96" s="44">
        <f t="shared" si="26"/>
        <v>1229.272</v>
      </c>
      <c r="N96" s="50">
        <v>0</v>
      </c>
      <c r="O96" s="42">
        <f t="shared" si="27"/>
        <v>244.343</v>
      </c>
      <c r="P96" s="42">
        <f t="shared" si="28"/>
        <v>302.28</v>
      </c>
      <c r="Q96" s="44">
        <f t="shared" si="31"/>
        <v>2317.48</v>
      </c>
      <c r="R96" s="58">
        <f>(D96*0.49)+(D96*1.44)+(D96*0.22)</f>
        <v>541.5849999999999</v>
      </c>
    </row>
    <row r="97" spans="1:18" ht="12.75">
      <c r="A97" s="18">
        <f t="shared" si="29"/>
        <v>62</v>
      </c>
      <c r="B97" s="102" t="s">
        <v>30</v>
      </c>
      <c r="C97" s="103">
        <v>150</v>
      </c>
      <c r="D97" s="11">
        <v>2731.7</v>
      </c>
      <c r="E97" s="42">
        <f t="shared" si="18"/>
        <v>81.951</v>
      </c>
      <c r="F97" s="42">
        <f t="shared" si="19"/>
        <v>655.608</v>
      </c>
      <c r="G97" s="42">
        <f aca="true" t="shared" si="32" ref="G97:G103">D97*G$77</f>
        <v>1338.533</v>
      </c>
      <c r="H97" s="49">
        <f t="shared" si="21"/>
        <v>3933.6479999999997</v>
      </c>
      <c r="I97" s="42">
        <f t="shared" si="22"/>
        <v>573.6569999999999</v>
      </c>
      <c r="J97" s="42">
        <f t="shared" si="23"/>
        <v>5463.4</v>
      </c>
      <c r="K97" s="42">
        <f t="shared" si="24"/>
        <v>628.2909999999999</v>
      </c>
      <c r="L97" s="42">
        <f t="shared" si="25"/>
        <v>5927.789</v>
      </c>
      <c r="M97" s="44">
        <f t="shared" si="26"/>
        <v>18602.876999999997</v>
      </c>
      <c r="N97" s="19">
        <f t="shared" si="30"/>
        <v>600.9739999999999</v>
      </c>
      <c r="O97" s="42">
        <f t="shared" si="27"/>
        <v>2649.749</v>
      </c>
      <c r="P97" s="42">
        <f t="shared" si="28"/>
        <v>3278.0399999999995</v>
      </c>
      <c r="Q97" s="44">
        <f t="shared" si="31"/>
        <v>25131.639999999996</v>
      </c>
      <c r="R97" s="58"/>
    </row>
    <row r="98" spans="1:18" ht="12.75">
      <c r="A98" s="18">
        <f t="shared" si="29"/>
        <v>63</v>
      </c>
      <c r="B98" s="100" t="s">
        <v>22</v>
      </c>
      <c r="C98" s="101" t="s">
        <v>46</v>
      </c>
      <c r="D98" s="11">
        <v>308.9</v>
      </c>
      <c r="E98" s="42">
        <f>D98*E$77</f>
        <v>9.267</v>
      </c>
      <c r="F98" s="42">
        <f t="shared" si="19"/>
        <v>74.136</v>
      </c>
      <c r="G98" s="42">
        <f t="shared" si="32"/>
        <v>151.361</v>
      </c>
      <c r="H98" s="49">
        <f t="shared" si="21"/>
        <v>444.816</v>
      </c>
      <c r="I98" s="42">
        <f t="shared" si="22"/>
        <v>64.869</v>
      </c>
      <c r="J98" s="42">
        <f t="shared" si="23"/>
        <v>617.8</v>
      </c>
      <c r="K98" s="42">
        <f t="shared" si="24"/>
        <v>71.047</v>
      </c>
      <c r="L98" s="42">
        <f t="shared" si="25"/>
        <v>670.3129999999999</v>
      </c>
      <c r="M98" s="44">
        <f t="shared" si="26"/>
        <v>2103.6089999999995</v>
      </c>
      <c r="N98" s="19">
        <f t="shared" si="30"/>
        <v>67.958</v>
      </c>
      <c r="O98" s="42">
        <f t="shared" si="27"/>
        <v>299.633</v>
      </c>
      <c r="P98" s="42">
        <f t="shared" si="28"/>
        <v>370.67999999999995</v>
      </c>
      <c r="Q98" s="44">
        <f t="shared" si="31"/>
        <v>2841.8799999999997</v>
      </c>
      <c r="R98" s="58"/>
    </row>
    <row r="99" spans="1:18" ht="12.75">
      <c r="A99" s="18">
        <f t="shared" si="29"/>
        <v>64</v>
      </c>
      <c r="B99" s="100" t="s">
        <v>22</v>
      </c>
      <c r="C99" s="101">
        <v>4</v>
      </c>
      <c r="D99" s="11">
        <v>691.1</v>
      </c>
      <c r="E99" s="42">
        <f t="shared" si="18"/>
        <v>20.733</v>
      </c>
      <c r="F99" s="42">
        <f t="shared" si="19"/>
        <v>165.864</v>
      </c>
      <c r="G99" s="42">
        <f t="shared" si="32"/>
        <v>338.639</v>
      </c>
      <c r="H99" s="49">
        <f t="shared" si="21"/>
        <v>995.184</v>
      </c>
      <c r="I99" s="42">
        <f t="shared" si="22"/>
        <v>145.131</v>
      </c>
      <c r="J99" s="42">
        <f t="shared" si="23"/>
        <v>1382.2</v>
      </c>
      <c r="K99" s="42">
        <f t="shared" si="24"/>
        <v>158.953</v>
      </c>
      <c r="L99" s="42">
        <f t="shared" si="25"/>
        <v>1499.687</v>
      </c>
      <c r="M99" s="44">
        <f t="shared" si="26"/>
        <v>4706.391</v>
      </c>
      <c r="N99" s="19">
        <f t="shared" si="30"/>
        <v>152.042</v>
      </c>
      <c r="O99" s="42">
        <f t="shared" si="27"/>
        <v>670.367</v>
      </c>
      <c r="P99" s="42">
        <f t="shared" si="28"/>
        <v>829.32</v>
      </c>
      <c r="Q99" s="44">
        <f t="shared" si="31"/>
        <v>6358.12</v>
      </c>
      <c r="R99" s="58"/>
    </row>
    <row r="100" spans="1:18" ht="12.75">
      <c r="A100" s="18">
        <f t="shared" si="29"/>
        <v>65</v>
      </c>
      <c r="B100" s="100" t="s">
        <v>22</v>
      </c>
      <c r="C100" s="101" t="s">
        <v>51</v>
      </c>
      <c r="D100" s="11">
        <v>141.7</v>
      </c>
      <c r="E100" s="42">
        <f t="shared" si="18"/>
        <v>4.2509999999999994</v>
      </c>
      <c r="F100" s="42">
        <f t="shared" si="19"/>
        <v>34.007999999999996</v>
      </c>
      <c r="G100" s="50">
        <v>0</v>
      </c>
      <c r="H100" s="51">
        <v>0</v>
      </c>
      <c r="I100" s="42">
        <f t="shared" si="22"/>
        <v>29.756999999999998</v>
      </c>
      <c r="J100" s="42">
        <f t="shared" si="23"/>
        <v>283.4</v>
      </c>
      <c r="K100" s="42">
        <f t="shared" si="24"/>
        <v>32.591</v>
      </c>
      <c r="L100" s="42">
        <f t="shared" si="25"/>
        <v>307.489</v>
      </c>
      <c r="M100" s="44">
        <f t="shared" si="26"/>
        <v>691.4959999999999</v>
      </c>
      <c r="N100" s="19">
        <v>0</v>
      </c>
      <c r="O100" s="42">
        <f t="shared" si="27"/>
        <v>137.44899999999998</v>
      </c>
      <c r="P100" s="42">
        <f t="shared" si="28"/>
        <v>170.04</v>
      </c>
      <c r="Q100" s="44">
        <f t="shared" si="31"/>
        <v>1303.6399999999999</v>
      </c>
      <c r="R100" s="58">
        <f>(D100*0.49)+(D100*1.44)+(D100*0.22)</f>
        <v>304.655</v>
      </c>
    </row>
    <row r="101" spans="1:18" ht="12.75">
      <c r="A101" s="18">
        <f t="shared" si="29"/>
        <v>66</v>
      </c>
      <c r="B101" s="100" t="s">
        <v>22</v>
      </c>
      <c r="C101" s="101" t="s">
        <v>50</v>
      </c>
      <c r="D101" s="11">
        <v>329</v>
      </c>
      <c r="E101" s="42">
        <f t="shared" si="18"/>
        <v>9.87</v>
      </c>
      <c r="F101" s="42">
        <f t="shared" si="19"/>
        <v>78.96</v>
      </c>
      <c r="G101" s="42">
        <f t="shared" si="32"/>
        <v>161.21</v>
      </c>
      <c r="H101" s="49">
        <f t="shared" si="21"/>
        <v>473.76</v>
      </c>
      <c r="I101" s="42">
        <f t="shared" si="22"/>
        <v>69.09</v>
      </c>
      <c r="J101" s="42">
        <f t="shared" si="23"/>
        <v>658</v>
      </c>
      <c r="K101" s="42">
        <f t="shared" si="24"/>
        <v>75.67</v>
      </c>
      <c r="L101" s="42">
        <f t="shared" si="25"/>
        <v>713.93</v>
      </c>
      <c r="M101" s="44">
        <f t="shared" si="26"/>
        <v>2240.49</v>
      </c>
      <c r="N101" s="19">
        <f t="shared" si="30"/>
        <v>72.38</v>
      </c>
      <c r="O101" s="42">
        <f t="shared" si="27"/>
        <v>319.13</v>
      </c>
      <c r="P101" s="42">
        <f t="shared" si="28"/>
        <v>394.8</v>
      </c>
      <c r="Q101" s="44">
        <f t="shared" si="31"/>
        <v>3026.7999999999997</v>
      </c>
      <c r="R101" s="58"/>
    </row>
    <row r="102" spans="1:18" ht="12.75">
      <c r="A102" s="18">
        <f t="shared" si="29"/>
        <v>67</v>
      </c>
      <c r="B102" s="100" t="s">
        <v>22</v>
      </c>
      <c r="C102" s="101">
        <v>7</v>
      </c>
      <c r="D102" s="11">
        <v>563.35</v>
      </c>
      <c r="E102" s="42">
        <f t="shared" si="18"/>
        <v>16.9005</v>
      </c>
      <c r="F102" s="42">
        <f t="shared" si="19"/>
        <v>135.204</v>
      </c>
      <c r="G102" s="42">
        <f t="shared" si="32"/>
        <v>276.0415</v>
      </c>
      <c r="H102" s="49">
        <f t="shared" si="21"/>
        <v>811.224</v>
      </c>
      <c r="I102" s="42">
        <f t="shared" si="22"/>
        <v>118.3035</v>
      </c>
      <c r="J102" s="42">
        <f t="shared" si="23"/>
        <v>1126.7</v>
      </c>
      <c r="K102" s="42">
        <f t="shared" si="24"/>
        <v>129.5705</v>
      </c>
      <c r="L102" s="42">
        <f t="shared" si="25"/>
        <v>1222.4695</v>
      </c>
      <c r="M102" s="44">
        <f t="shared" si="26"/>
        <v>3836.4134999999997</v>
      </c>
      <c r="N102" s="19">
        <f t="shared" si="30"/>
        <v>123.93700000000001</v>
      </c>
      <c r="O102" s="42">
        <f t="shared" si="27"/>
        <v>546.4495000000001</v>
      </c>
      <c r="P102" s="42">
        <f t="shared" si="28"/>
        <v>676.02</v>
      </c>
      <c r="Q102" s="44">
        <f t="shared" si="31"/>
        <v>5182.82</v>
      </c>
      <c r="R102" s="58"/>
    </row>
    <row r="103" spans="1:18" ht="12.75">
      <c r="A103" s="18">
        <f t="shared" si="29"/>
        <v>68</v>
      </c>
      <c r="B103" s="100" t="s">
        <v>22</v>
      </c>
      <c r="C103" s="101">
        <v>8</v>
      </c>
      <c r="D103" s="11">
        <v>334.9</v>
      </c>
      <c r="E103" s="42">
        <f t="shared" si="18"/>
        <v>10.046999999999999</v>
      </c>
      <c r="F103" s="42">
        <f t="shared" si="19"/>
        <v>80.37599999999999</v>
      </c>
      <c r="G103" s="42">
        <f t="shared" si="32"/>
        <v>164.101</v>
      </c>
      <c r="H103" s="49">
        <f t="shared" si="21"/>
        <v>482.256</v>
      </c>
      <c r="I103" s="42">
        <f t="shared" si="22"/>
        <v>70.329</v>
      </c>
      <c r="J103" s="42">
        <f t="shared" si="23"/>
        <v>669.8</v>
      </c>
      <c r="K103" s="42">
        <f t="shared" si="24"/>
        <v>77.027</v>
      </c>
      <c r="L103" s="42">
        <f t="shared" si="25"/>
        <v>726.733</v>
      </c>
      <c r="M103" s="44">
        <f t="shared" si="26"/>
        <v>2280.669</v>
      </c>
      <c r="N103" s="19">
        <f t="shared" si="30"/>
        <v>73.678</v>
      </c>
      <c r="O103" s="42">
        <f t="shared" si="27"/>
        <v>324.85299999999995</v>
      </c>
      <c r="P103" s="42">
        <f t="shared" si="28"/>
        <v>401.87999999999994</v>
      </c>
      <c r="Q103" s="44">
        <f t="shared" si="31"/>
        <v>3081.0799999999995</v>
      </c>
      <c r="R103" s="58"/>
    </row>
    <row r="104" spans="1:18" ht="12.75">
      <c r="A104" s="18"/>
      <c r="B104" s="3"/>
      <c r="C104" s="4"/>
      <c r="D104" s="11"/>
      <c r="E104" s="42"/>
      <c r="F104" s="50"/>
      <c r="G104" s="42"/>
      <c r="H104" s="49"/>
      <c r="I104" s="42"/>
      <c r="J104" s="42"/>
      <c r="K104" s="42"/>
      <c r="L104" s="19"/>
      <c r="M104" s="44"/>
      <c r="N104" s="42"/>
      <c r="O104" s="42"/>
      <c r="P104" s="53"/>
      <c r="Q104" s="19"/>
      <c r="R104" s="58"/>
    </row>
    <row r="105" spans="1:18" ht="12.75">
      <c r="A105" s="18"/>
      <c r="B105" s="3" t="s">
        <v>41</v>
      </c>
      <c r="C105" s="4"/>
      <c r="D105" s="84">
        <f aca="true" t="shared" si="33" ref="D105:M105">SUM(D78:D104)</f>
        <v>14673.650000000001</v>
      </c>
      <c r="E105" s="52">
        <f t="shared" si="33"/>
        <v>440.2095</v>
      </c>
      <c r="F105" s="52">
        <f t="shared" si="33"/>
        <v>3521.676</v>
      </c>
      <c r="G105" s="52">
        <f t="shared" si="33"/>
        <v>6669.4145</v>
      </c>
      <c r="H105" s="43">
        <f t="shared" si="33"/>
        <v>20204.424</v>
      </c>
      <c r="I105" s="43">
        <f t="shared" si="33"/>
        <v>3081.4665000000005</v>
      </c>
      <c r="J105" s="44">
        <f t="shared" si="33"/>
        <v>29347.300000000003</v>
      </c>
      <c r="K105" s="44">
        <f t="shared" si="33"/>
        <v>3374.9395</v>
      </c>
      <c r="L105" s="44">
        <f t="shared" si="33"/>
        <v>31841.820499999994</v>
      </c>
      <c r="M105" s="44">
        <f t="shared" si="33"/>
        <v>98481.25049999998</v>
      </c>
      <c r="N105" s="42">
        <f>SUM(N78:N103)</f>
        <v>2978.6349999999998</v>
      </c>
      <c r="O105" s="42">
        <f>SUM(O78:O103)</f>
        <v>14233.4405</v>
      </c>
      <c r="P105" s="53">
        <f>SUM(P78:P103)</f>
        <v>17608.380000000005</v>
      </c>
      <c r="Q105" s="44">
        <f>SUM(Q78:Q103)-R105</f>
        <v>133301.70599999998</v>
      </c>
      <c r="R105" s="44">
        <f>SUM(R78:R104)</f>
        <v>1695.874</v>
      </c>
    </row>
    <row r="106" spans="1:18" ht="12.75">
      <c r="A106" s="18"/>
      <c r="B106" s="3"/>
      <c r="C106" s="4"/>
      <c r="D106" s="84"/>
      <c r="E106" s="52"/>
      <c r="F106" s="52"/>
      <c r="G106" s="52"/>
      <c r="H106" s="43"/>
      <c r="I106" s="43"/>
      <c r="J106" s="44"/>
      <c r="K106" s="44"/>
      <c r="L106" s="44"/>
      <c r="M106" s="45">
        <f>SUM(E105+F105+G105+H105+I105+J105+K105+L105)</f>
        <v>98481.2505</v>
      </c>
      <c r="N106" s="42"/>
      <c r="O106" s="42"/>
      <c r="P106" s="53"/>
      <c r="Q106" s="45">
        <f>SUM(M106+N105+O105+P105)</f>
        <v>133301.706</v>
      </c>
      <c r="R106" s="44"/>
    </row>
    <row r="107" spans="1:18" ht="12.75">
      <c r="A107" s="18"/>
      <c r="B107" s="3"/>
      <c r="C107" s="4"/>
      <c r="D107" s="84"/>
      <c r="E107" s="52"/>
      <c r="F107" s="52"/>
      <c r="G107" s="52"/>
      <c r="H107" s="43"/>
      <c r="I107" s="43"/>
      <c r="J107" s="44"/>
      <c r="K107" s="44"/>
      <c r="L107" s="44"/>
      <c r="M107" s="44"/>
      <c r="N107" s="42"/>
      <c r="O107" s="42"/>
      <c r="P107" s="53"/>
      <c r="Q107" s="45"/>
      <c r="R107" s="1"/>
    </row>
    <row r="108" spans="1:18" ht="12.75">
      <c r="A108" s="18"/>
      <c r="B108" s="3"/>
      <c r="C108" s="4"/>
      <c r="D108" s="84"/>
      <c r="E108" s="52"/>
      <c r="F108" s="52"/>
      <c r="G108" s="52"/>
      <c r="H108" s="43"/>
      <c r="I108" s="43"/>
      <c r="J108" s="44"/>
      <c r="K108" s="44"/>
      <c r="L108" s="44"/>
      <c r="M108" s="44"/>
      <c r="N108" s="42"/>
      <c r="O108" s="42"/>
      <c r="P108" s="53"/>
      <c r="Q108" s="44"/>
      <c r="R108" s="1"/>
    </row>
    <row r="109" spans="1:18" ht="12.75">
      <c r="A109" s="18"/>
      <c r="B109" s="3"/>
      <c r="C109" s="4"/>
      <c r="D109" s="84"/>
      <c r="E109" s="52"/>
      <c r="F109" s="52"/>
      <c r="G109" s="52"/>
      <c r="H109" s="43"/>
      <c r="I109" s="43"/>
      <c r="J109" s="44"/>
      <c r="K109" s="44"/>
      <c r="L109" s="44"/>
      <c r="M109" s="44"/>
      <c r="N109" s="42"/>
      <c r="O109" s="42"/>
      <c r="P109" s="53"/>
      <c r="Q109" s="44"/>
      <c r="R109" s="1"/>
    </row>
    <row r="110" spans="1:18" ht="12.75">
      <c r="A110" s="18"/>
      <c r="B110" s="3"/>
      <c r="C110" s="4"/>
      <c r="D110" s="11" t="s">
        <v>79</v>
      </c>
      <c r="E110" s="42" t="s">
        <v>75</v>
      </c>
      <c r="F110" s="42" t="s">
        <v>68</v>
      </c>
      <c r="G110" s="42" t="s">
        <v>69</v>
      </c>
      <c r="H110" s="49" t="s">
        <v>70</v>
      </c>
      <c r="I110" s="42" t="s">
        <v>71</v>
      </c>
      <c r="J110" s="42" t="s">
        <v>38</v>
      </c>
      <c r="K110" s="19" t="s">
        <v>72</v>
      </c>
      <c r="L110" s="42" t="s">
        <v>73</v>
      </c>
      <c r="M110" s="44" t="s">
        <v>77</v>
      </c>
      <c r="N110" s="19" t="s">
        <v>42</v>
      </c>
      <c r="O110" s="42" t="s">
        <v>43</v>
      </c>
      <c r="P110" s="42" t="s">
        <v>74</v>
      </c>
      <c r="Q110" s="42" t="s">
        <v>76</v>
      </c>
      <c r="R110" s="1"/>
    </row>
    <row r="111" spans="1:18" ht="12.75">
      <c r="A111" s="23">
        <v>1</v>
      </c>
      <c r="B111" s="5">
        <v>2</v>
      </c>
      <c r="C111" s="6">
        <v>3</v>
      </c>
      <c r="D111" s="54">
        <v>4</v>
      </c>
      <c r="E111" s="59">
        <v>5</v>
      </c>
      <c r="F111" s="59">
        <v>6</v>
      </c>
      <c r="G111" s="59">
        <v>7</v>
      </c>
      <c r="H111" s="59">
        <v>8</v>
      </c>
      <c r="I111" s="59">
        <v>9</v>
      </c>
      <c r="J111" s="59">
        <v>10</v>
      </c>
      <c r="K111" s="59">
        <v>11</v>
      </c>
      <c r="L111" s="59">
        <v>12</v>
      </c>
      <c r="M111" s="43">
        <v>13</v>
      </c>
      <c r="N111" s="60">
        <v>14</v>
      </c>
      <c r="O111" s="60">
        <v>15</v>
      </c>
      <c r="P111" s="61">
        <v>16</v>
      </c>
      <c r="Q111" s="62">
        <v>17</v>
      </c>
      <c r="R111" s="1"/>
    </row>
    <row r="112" spans="1:18" ht="15.75">
      <c r="A112" s="18"/>
      <c r="B112" s="3"/>
      <c r="C112" s="4"/>
      <c r="D112" s="11"/>
      <c r="E112" s="42"/>
      <c r="F112" s="42"/>
      <c r="G112" s="173" t="s">
        <v>82</v>
      </c>
      <c r="H112" s="174"/>
      <c r="I112" s="174"/>
      <c r="J112" s="174"/>
      <c r="K112" s="174"/>
      <c r="L112" s="174"/>
      <c r="M112" s="174"/>
      <c r="N112" s="174"/>
      <c r="O112" s="174"/>
      <c r="P112" s="175"/>
      <c r="Q112" s="49"/>
      <c r="R112" s="58"/>
    </row>
    <row r="113" spans="1:18" ht="12.75">
      <c r="A113" s="18"/>
      <c r="B113" s="3"/>
      <c r="C113" s="4"/>
      <c r="D113" s="11"/>
      <c r="E113" s="70">
        <v>0.03</v>
      </c>
      <c r="F113" s="70">
        <v>0.24</v>
      </c>
      <c r="G113" s="70">
        <v>0.49</v>
      </c>
      <c r="H113" s="70">
        <v>1.44</v>
      </c>
      <c r="I113" s="71">
        <v>0.21</v>
      </c>
      <c r="J113" s="70">
        <v>2</v>
      </c>
      <c r="K113" s="70">
        <v>0.23</v>
      </c>
      <c r="L113" s="70">
        <v>1.57</v>
      </c>
      <c r="M113" s="70">
        <v>6.21</v>
      </c>
      <c r="N113" s="70">
        <v>0.22</v>
      </c>
      <c r="O113" s="70">
        <v>0.97</v>
      </c>
      <c r="P113" s="70">
        <v>1.2</v>
      </c>
      <c r="Q113" s="111">
        <v>8.6</v>
      </c>
      <c r="R113" s="58"/>
    </row>
    <row r="114" spans="1:18" ht="12.75">
      <c r="A114" s="18">
        <v>69</v>
      </c>
      <c r="B114" s="100" t="s">
        <v>3</v>
      </c>
      <c r="C114" s="101">
        <v>28</v>
      </c>
      <c r="D114" s="11">
        <v>409.7</v>
      </c>
      <c r="E114" s="42">
        <f>D114*E$122</f>
        <v>12.290999999999999</v>
      </c>
      <c r="F114" s="42">
        <f>D$114*F113</f>
        <v>98.32799999999999</v>
      </c>
      <c r="G114" s="42">
        <f>D$114*G113</f>
        <v>200.753</v>
      </c>
      <c r="H114" s="42">
        <f>$D114*H113</f>
        <v>589.968</v>
      </c>
      <c r="I114" s="42">
        <f>$D114*I113</f>
        <v>86.03699999999999</v>
      </c>
      <c r="J114" s="42">
        <f>$D114*J113</f>
        <v>819.4</v>
      </c>
      <c r="K114" s="42">
        <f>$D114*K113</f>
        <v>94.231</v>
      </c>
      <c r="L114" s="42">
        <f>$D114*L113</f>
        <v>643.229</v>
      </c>
      <c r="M114" s="44">
        <f>SUM(E114:L114)</f>
        <v>2544.237</v>
      </c>
      <c r="N114" s="28">
        <v>0</v>
      </c>
      <c r="O114" s="42">
        <f>$D114*O113</f>
        <v>397.409</v>
      </c>
      <c r="P114" s="42">
        <f>$D114*P113</f>
        <v>491.64</v>
      </c>
      <c r="Q114" s="44">
        <f>D114*Q113</f>
        <v>3523.4199999999996</v>
      </c>
      <c r="R114" s="58">
        <f>(D114*0.22)</f>
        <v>90.134</v>
      </c>
    </row>
    <row r="115" spans="1:18" ht="12.75">
      <c r="A115" s="18"/>
      <c r="B115" s="3"/>
      <c r="C115" s="4"/>
      <c r="D115" s="11"/>
      <c r="E115" s="42"/>
      <c r="F115" s="42"/>
      <c r="G115" s="42"/>
      <c r="H115" s="42"/>
      <c r="I115" s="42"/>
      <c r="J115" s="42"/>
      <c r="K115" s="42"/>
      <c r="L115" s="19"/>
      <c r="M115" s="43"/>
      <c r="N115" s="49"/>
      <c r="O115" s="37"/>
      <c r="P115" s="78"/>
      <c r="Q115" s="49"/>
      <c r="R115" s="58"/>
    </row>
    <row r="116" spans="1:18" ht="12.75">
      <c r="A116" s="18"/>
      <c r="B116" s="3"/>
      <c r="C116" s="4"/>
      <c r="D116" s="84">
        <f>D114</f>
        <v>409.7</v>
      </c>
      <c r="E116" s="84">
        <f aca="true" t="shared" si="34" ref="E116:R116">E114</f>
        <v>12.290999999999999</v>
      </c>
      <c r="F116" s="84">
        <f t="shared" si="34"/>
        <v>98.32799999999999</v>
      </c>
      <c r="G116" s="84">
        <f t="shared" si="34"/>
        <v>200.753</v>
      </c>
      <c r="H116" s="84">
        <f t="shared" si="34"/>
        <v>589.968</v>
      </c>
      <c r="I116" s="84">
        <f t="shared" si="34"/>
        <v>86.03699999999999</v>
      </c>
      <c r="J116" s="84">
        <f t="shared" si="34"/>
        <v>819.4</v>
      </c>
      <c r="K116" s="84">
        <f t="shared" si="34"/>
        <v>94.231</v>
      </c>
      <c r="L116" s="84">
        <f t="shared" si="34"/>
        <v>643.229</v>
      </c>
      <c r="M116" s="84">
        <f t="shared" si="34"/>
        <v>2544.237</v>
      </c>
      <c r="N116" s="84">
        <f t="shared" si="34"/>
        <v>0</v>
      </c>
      <c r="O116" s="84">
        <f t="shared" si="34"/>
        <v>397.409</v>
      </c>
      <c r="P116" s="84">
        <f t="shared" si="34"/>
        <v>491.64</v>
      </c>
      <c r="Q116" s="84">
        <f>Q114-R116</f>
        <v>3433.2859999999996</v>
      </c>
      <c r="R116" s="84">
        <f t="shared" si="34"/>
        <v>90.134</v>
      </c>
    </row>
    <row r="117" spans="1:18" ht="12.75">
      <c r="A117" s="18"/>
      <c r="B117" s="3"/>
      <c r="C117" s="4"/>
      <c r="D117" s="11"/>
      <c r="E117" s="42"/>
      <c r="F117" s="42"/>
      <c r="G117" s="42"/>
      <c r="H117" s="42"/>
      <c r="I117" s="42"/>
      <c r="J117" s="42"/>
      <c r="K117" s="42"/>
      <c r="L117" s="19"/>
      <c r="M117" s="45">
        <f>SUM(E116+F116+G116+H116+I116+J116+K116+L116)</f>
        <v>2544.237</v>
      </c>
      <c r="N117" s="49"/>
      <c r="O117" s="37"/>
      <c r="P117" s="78"/>
      <c r="Q117" s="45">
        <f>SUM(M117+N116+O116+P116)</f>
        <v>3433.286</v>
      </c>
      <c r="R117" s="189"/>
    </row>
    <row r="118" spans="1:18" ht="12.75">
      <c r="A118" s="18"/>
      <c r="B118" s="3"/>
      <c r="C118" s="4"/>
      <c r="D118" s="11" t="s">
        <v>79</v>
      </c>
      <c r="E118" s="42" t="s">
        <v>75</v>
      </c>
      <c r="F118" s="42" t="s">
        <v>68</v>
      </c>
      <c r="G118" s="42" t="s">
        <v>69</v>
      </c>
      <c r="H118" s="49" t="s">
        <v>70</v>
      </c>
      <c r="I118" s="42" t="s">
        <v>71</v>
      </c>
      <c r="J118" s="42" t="s">
        <v>38</v>
      </c>
      <c r="K118" s="19" t="s">
        <v>72</v>
      </c>
      <c r="L118" s="42" t="s">
        <v>73</v>
      </c>
      <c r="M118" s="44" t="s">
        <v>77</v>
      </c>
      <c r="N118" s="19" t="s">
        <v>42</v>
      </c>
      <c r="O118" s="42" t="s">
        <v>43</v>
      </c>
      <c r="P118" s="42" t="s">
        <v>74</v>
      </c>
      <c r="Q118" s="42" t="s">
        <v>76</v>
      </c>
      <c r="R118" s="189"/>
    </row>
    <row r="119" spans="1:18" ht="12.75">
      <c r="A119" s="23">
        <v>1</v>
      </c>
      <c r="B119" s="5">
        <v>2</v>
      </c>
      <c r="C119" s="6">
        <v>3</v>
      </c>
      <c r="D119" s="54">
        <v>4</v>
      </c>
      <c r="E119" s="59">
        <v>5</v>
      </c>
      <c r="F119" s="59">
        <v>6</v>
      </c>
      <c r="G119" s="59">
        <v>7</v>
      </c>
      <c r="H119" s="59">
        <v>8</v>
      </c>
      <c r="I119" s="59">
        <v>9</v>
      </c>
      <c r="J119" s="59">
        <v>10</v>
      </c>
      <c r="K119" s="59">
        <v>11</v>
      </c>
      <c r="L119" s="59">
        <v>12</v>
      </c>
      <c r="M119" s="43">
        <v>13</v>
      </c>
      <c r="N119" s="60">
        <v>14</v>
      </c>
      <c r="O119" s="60">
        <v>15</v>
      </c>
      <c r="P119" s="61">
        <v>16</v>
      </c>
      <c r="Q119" s="62">
        <v>17</v>
      </c>
      <c r="R119" s="42"/>
    </row>
    <row r="120" spans="1:18" ht="15.75">
      <c r="A120" s="18"/>
      <c r="B120" s="3"/>
      <c r="C120" s="4"/>
      <c r="D120" s="11"/>
      <c r="E120" s="55"/>
      <c r="F120" s="55"/>
      <c r="G120" s="173" t="s">
        <v>66</v>
      </c>
      <c r="H120" s="174"/>
      <c r="I120" s="174"/>
      <c r="J120" s="174"/>
      <c r="K120" s="174"/>
      <c r="L120" s="174"/>
      <c r="M120" s="174"/>
      <c r="N120" s="174"/>
      <c r="O120" s="174"/>
      <c r="P120" s="175"/>
      <c r="Q120" s="49"/>
      <c r="R120" s="42"/>
    </row>
    <row r="121" spans="1:18" ht="12.75">
      <c r="A121" s="18"/>
      <c r="B121" s="3"/>
      <c r="C121" s="4"/>
      <c r="D121" s="11"/>
      <c r="E121" s="82"/>
      <c r="F121" s="82"/>
      <c r="G121" s="82"/>
      <c r="H121" s="82"/>
      <c r="I121" s="83"/>
      <c r="J121" s="73"/>
      <c r="K121" s="73"/>
      <c r="L121" s="73"/>
      <c r="M121" s="74"/>
      <c r="N121" s="75"/>
      <c r="O121" s="73"/>
      <c r="P121" s="73"/>
      <c r="Q121" s="73"/>
      <c r="R121" s="58"/>
    </row>
    <row r="122" spans="1:18" ht="12.75">
      <c r="A122" s="18"/>
      <c r="B122" s="3"/>
      <c r="C122" s="4"/>
      <c r="D122" s="11"/>
      <c r="E122" s="70">
        <v>0.03</v>
      </c>
      <c r="F122" s="70">
        <v>0.24</v>
      </c>
      <c r="G122" s="70">
        <v>0.49</v>
      </c>
      <c r="H122" s="70">
        <v>1.44</v>
      </c>
      <c r="I122" s="71">
        <v>0.21</v>
      </c>
      <c r="J122" s="70">
        <v>2</v>
      </c>
      <c r="K122" s="70">
        <v>0.23</v>
      </c>
      <c r="L122" s="70">
        <v>1.57</v>
      </c>
      <c r="M122" s="70">
        <v>6.21</v>
      </c>
      <c r="N122" s="70">
        <v>0.22</v>
      </c>
      <c r="O122" s="70">
        <v>0.97</v>
      </c>
      <c r="P122" s="70">
        <v>1.2</v>
      </c>
      <c r="Q122" s="72">
        <v>8.6</v>
      </c>
      <c r="R122" s="1"/>
    </row>
    <row r="123" spans="1:18" ht="12.75">
      <c r="A123" s="18">
        <v>70</v>
      </c>
      <c r="B123" s="102" t="s">
        <v>18</v>
      </c>
      <c r="C123" s="103">
        <v>1</v>
      </c>
      <c r="D123" s="11">
        <v>110.3</v>
      </c>
      <c r="E123" s="42">
        <f>D123*E$122</f>
        <v>3.3089999999999997</v>
      </c>
      <c r="F123" s="28">
        <v>0</v>
      </c>
      <c r="G123" s="28">
        <v>0</v>
      </c>
      <c r="H123" s="39">
        <v>0</v>
      </c>
      <c r="I123" s="42">
        <f>D123*I$122</f>
        <v>23.163</v>
      </c>
      <c r="J123" s="42">
        <f>D123*J$122</f>
        <v>220.6</v>
      </c>
      <c r="K123" s="42">
        <f>D123*K$122</f>
        <v>25.369</v>
      </c>
      <c r="L123" s="42">
        <f>D123*L$122</f>
        <v>173.171</v>
      </c>
      <c r="M123" s="113">
        <f>SUM(E123:L123)</f>
        <v>445.612</v>
      </c>
      <c r="N123" s="50">
        <v>0</v>
      </c>
      <c r="O123" s="42">
        <f>D123*O$122</f>
        <v>106.991</v>
      </c>
      <c r="P123" s="42">
        <f>D123*P$122</f>
        <v>132.35999999999999</v>
      </c>
      <c r="Q123" s="44">
        <f>D123*Q$122</f>
        <v>948.5799999999999</v>
      </c>
      <c r="R123" s="58">
        <f>(D123*0.24)+(D123*0.49)+(D123*1.44)+(D123*0.22)</f>
        <v>263.617</v>
      </c>
    </row>
    <row r="124" spans="1:18" ht="12.75">
      <c r="A124" s="18">
        <f>A123+1</f>
        <v>71</v>
      </c>
      <c r="B124" s="102" t="s">
        <v>18</v>
      </c>
      <c r="C124" s="103">
        <v>2</v>
      </c>
      <c r="D124" s="11">
        <v>86.4</v>
      </c>
      <c r="E124" s="42">
        <f>D124*E$122</f>
        <v>2.592</v>
      </c>
      <c r="F124" s="28">
        <v>0</v>
      </c>
      <c r="G124" s="28">
        <v>0</v>
      </c>
      <c r="H124" s="39">
        <v>0</v>
      </c>
      <c r="I124" s="42">
        <f>D124*I$122</f>
        <v>18.144000000000002</v>
      </c>
      <c r="J124" s="42">
        <f>D124*J$122</f>
        <v>172.8</v>
      </c>
      <c r="K124" s="42">
        <f>D124*K$122</f>
        <v>19.872000000000003</v>
      </c>
      <c r="L124" s="42">
        <f>D124*L$122</f>
        <v>135.64800000000002</v>
      </c>
      <c r="M124" s="113">
        <f>SUM(E124:L124)</f>
        <v>349.05600000000004</v>
      </c>
      <c r="N124" s="50">
        <v>0</v>
      </c>
      <c r="O124" s="42">
        <f>D124*O$122</f>
        <v>83.808</v>
      </c>
      <c r="P124" s="42">
        <f>D124*P$122</f>
        <v>103.68</v>
      </c>
      <c r="Q124" s="44">
        <f>D124*Q$122</f>
        <v>743.04</v>
      </c>
      <c r="R124" s="58">
        <f>(D124*0.24)+(D124*0.49)+(D124*1.44)+(D124*0.22)</f>
        <v>206.496</v>
      </c>
    </row>
    <row r="125" spans="1:18" ht="12.75">
      <c r="A125" s="18">
        <f>A124+1</f>
        <v>72</v>
      </c>
      <c r="B125" s="102" t="s">
        <v>18</v>
      </c>
      <c r="C125" s="103">
        <v>3</v>
      </c>
      <c r="D125" s="11">
        <v>48</v>
      </c>
      <c r="E125" s="42">
        <f>D125*E$122</f>
        <v>1.44</v>
      </c>
      <c r="F125" s="28">
        <v>0</v>
      </c>
      <c r="G125" s="28">
        <v>0</v>
      </c>
      <c r="H125" s="39">
        <v>0</v>
      </c>
      <c r="I125" s="42">
        <f>D125*I$122</f>
        <v>10.08</v>
      </c>
      <c r="J125" s="42">
        <f>D125*J$122</f>
        <v>96</v>
      </c>
      <c r="K125" s="42">
        <f>D125*K$122</f>
        <v>11.040000000000001</v>
      </c>
      <c r="L125" s="42">
        <f>D125*L$122</f>
        <v>75.36</v>
      </c>
      <c r="M125" s="113">
        <f>SUM(E125:L125)</f>
        <v>193.92000000000002</v>
      </c>
      <c r="N125" s="50">
        <v>0</v>
      </c>
      <c r="O125" s="42">
        <f>D125*O$122</f>
        <v>46.56</v>
      </c>
      <c r="P125" s="42">
        <f>D125*P$122</f>
        <v>57.599999999999994</v>
      </c>
      <c r="Q125" s="44">
        <f>D125*Q$122</f>
        <v>412.79999999999995</v>
      </c>
      <c r="R125" s="58">
        <f>(D125*0.24)+(D125*0.49)+(D125*1.44)+(D125*0.22)</f>
        <v>114.72</v>
      </c>
    </row>
    <row r="126" spans="1:18" ht="12.75">
      <c r="A126" s="18">
        <f>A125+1</f>
        <v>73</v>
      </c>
      <c r="B126" s="100" t="s">
        <v>22</v>
      </c>
      <c r="C126" s="101">
        <v>5</v>
      </c>
      <c r="D126" s="11">
        <v>94.8</v>
      </c>
      <c r="E126" s="42">
        <f>D126*E$122</f>
        <v>2.844</v>
      </c>
      <c r="F126" s="40">
        <f>D126*F122</f>
        <v>22.752</v>
      </c>
      <c r="G126" s="28">
        <v>0</v>
      </c>
      <c r="H126" s="39">
        <v>0</v>
      </c>
      <c r="I126" s="42">
        <f>D126*I$122</f>
        <v>19.907999999999998</v>
      </c>
      <c r="J126" s="42">
        <f>D126*J$122</f>
        <v>189.6</v>
      </c>
      <c r="K126" s="42">
        <f>D126*K$122</f>
        <v>21.804000000000002</v>
      </c>
      <c r="L126" s="42">
        <f>D126*L$122</f>
        <v>148.836</v>
      </c>
      <c r="M126" s="113">
        <f>SUM(E126:L126)</f>
        <v>405.744</v>
      </c>
      <c r="N126" s="50">
        <v>0</v>
      </c>
      <c r="O126" s="42">
        <f>D126*O$122</f>
        <v>91.95599999999999</v>
      </c>
      <c r="P126" s="42">
        <f>D126*P$122</f>
        <v>113.75999999999999</v>
      </c>
      <c r="Q126" s="44">
        <f>D126*Q$122</f>
        <v>815.28</v>
      </c>
      <c r="R126" s="58">
        <f>(D126*0.49)+(D126*1.44)+(D126*0.22)</f>
        <v>203.82</v>
      </c>
    </row>
    <row r="127" spans="1:18" ht="12.75">
      <c r="A127" s="18">
        <f>A126+1</f>
        <v>74</v>
      </c>
      <c r="B127" s="100" t="s">
        <v>22</v>
      </c>
      <c r="C127" s="101">
        <v>56</v>
      </c>
      <c r="D127" s="11">
        <v>153.4</v>
      </c>
      <c r="E127" s="42">
        <f>D127*E$122</f>
        <v>4.602</v>
      </c>
      <c r="F127" s="40">
        <f>D127*F122</f>
        <v>36.816</v>
      </c>
      <c r="G127" s="28">
        <v>0</v>
      </c>
      <c r="H127" s="39">
        <v>0</v>
      </c>
      <c r="I127" s="42">
        <f>D127*I$122</f>
        <v>32.214</v>
      </c>
      <c r="J127" s="42">
        <f>D127*J$122</f>
        <v>306.8</v>
      </c>
      <c r="K127" s="42">
        <f>D127*K$122</f>
        <v>35.282000000000004</v>
      </c>
      <c r="L127" s="42">
        <f>D127*L$122</f>
        <v>240.83800000000002</v>
      </c>
      <c r="M127" s="113">
        <f>SUM(E127:L127)</f>
        <v>656.552</v>
      </c>
      <c r="N127" s="50">
        <v>0</v>
      </c>
      <c r="O127" s="42">
        <f>D127*O$122</f>
        <v>148.798</v>
      </c>
      <c r="P127" s="42">
        <f>D127*P$122</f>
        <v>184.08</v>
      </c>
      <c r="Q127" s="44">
        <f>D127*Q$122</f>
        <v>1319.24</v>
      </c>
      <c r="R127" s="58">
        <f>(D127*0.49)+(D127*1.44)+(D127*0.22)</f>
        <v>329.81</v>
      </c>
    </row>
    <row r="128" spans="1:18" ht="12.75">
      <c r="A128" s="18"/>
      <c r="B128" s="2"/>
      <c r="C128" s="8"/>
      <c r="D128" s="11"/>
      <c r="E128" s="42"/>
      <c r="F128" s="19"/>
      <c r="G128" s="28"/>
      <c r="H128" s="28"/>
      <c r="I128" s="19"/>
      <c r="J128" s="19"/>
      <c r="K128" s="19"/>
      <c r="L128" s="19"/>
      <c r="M128" s="44"/>
      <c r="N128" s="19"/>
      <c r="O128" s="19"/>
      <c r="P128" s="42"/>
      <c r="Q128" s="19"/>
      <c r="R128" s="1"/>
    </row>
    <row r="129" spans="1:18" ht="12.75">
      <c r="A129" s="18"/>
      <c r="B129" s="2" t="s">
        <v>41</v>
      </c>
      <c r="C129" s="8"/>
      <c r="D129" s="84">
        <f>SUM(D123:D128)</f>
        <v>492.9</v>
      </c>
      <c r="E129" s="85">
        <f>SUM(E123:E127)</f>
        <v>14.786999999999999</v>
      </c>
      <c r="F129" s="15">
        <f>SUM(F123:F127)</f>
        <v>59.568</v>
      </c>
      <c r="G129" s="15">
        <f>SUM(G123:G127)</f>
        <v>0</v>
      </c>
      <c r="H129" s="86">
        <f>SUM(H123:H127)</f>
        <v>0</v>
      </c>
      <c r="I129" s="86">
        <f>SUM(I123:I127)</f>
        <v>103.509</v>
      </c>
      <c r="J129" s="15">
        <f aca="true" t="shared" si="35" ref="J129:O129">SUM(J123:J127)</f>
        <v>985.8</v>
      </c>
      <c r="K129" s="15">
        <f t="shared" si="35"/>
        <v>113.36700000000002</v>
      </c>
      <c r="L129" s="85">
        <f t="shared" si="35"/>
        <v>773.8530000000001</v>
      </c>
      <c r="M129" s="84">
        <f t="shared" si="35"/>
        <v>2050.8840000000005</v>
      </c>
      <c r="N129" s="15">
        <f t="shared" si="35"/>
        <v>0</v>
      </c>
      <c r="O129" s="15">
        <f t="shared" si="35"/>
        <v>478.113</v>
      </c>
      <c r="P129" s="85">
        <f>SUM(P123:P128)</f>
        <v>591.48</v>
      </c>
      <c r="Q129" s="44">
        <f>SUM(Q123:Q128)-R129</f>
        <v>3120.477</v>
      </c>
      <c r="R129" s="44">
        <f>SUM(R123:R128)</f>
        <v>1118.463</v>
      </c>
    </row>
    <row r="130" spans="1:18" ht="12.75">
      <c r="A130" s="18"/>
      <c r="B130" s="2"/>
      <c r="C130" s="8"/>
      <c r="D130" s="11"/>
      <c r="E130" s="35"/>
      <c r="F130" s="35"/>
      <c r="G130" s="35"/>
      <c r="H130" s="35"/>
      <c r="I130" s="36"/>
      <c r="J130" s="19"/>
      <c r="K130" s="19"/>
      <c r="L130" s="19"/>
      <c r="M130" s="45">
        <f>SUM(E129+F129+G129+H129+I129+J129+K129+L129)</f>
        <v>2050.884</v>
      </c>
      <c r="N130" s="19"/>
      <c r="O130" s="19"/>
      <c r="P130" s="34"/>
      <c r="Q130" s="46">
        <f>M129+N129+O129+P129</f>
        <v>3120.4770000000003</v>
      </c>
      <c r="R130" s="1"/>
    </row>
    <row r="131" spans="1:18" ht="12.75">
      <c r="A131" s="18"/>
      <c r="B131" s="2"/>
      <c r="C131" s="8"/>
      <c r="D131" s="11"/>
      <c r="E131" s="35"/>
      <c r="F131" s="35"/>
      <c r="G131" s="35"/>
      <c r="H131" s="35"/>
      <c r="I131" s="36"/>
      <c r="J131" s="19"/>
      <c r="K131" s="19"/>
      <c r="L131" s="19"/>
      <c r="M131" s="43"/>
      <c r="N131" s="37"/>
      <c r="O131" s="37"/>
      <c r="P131" s="57"/>
      <c r="Q131" s="49"/>
      <c r="R131" s="58"/>
    </row>
    <row r="132" spans="1:18" ht="12.75">
      <c r="A132" s="18"/>
      <c r="B132" s="2"/>
      <c r="C132" s="8"/>
      <c r="D132" s="11" t="s">
        <v>79</v>
      </c>
      <c r="E132" s="42" t="s">
        <v>75</v>
      </c>
      <c r="F132" s="42" t="s">
        <v>68</v>
      </c>
      <c r="G132" s="42" t="s">
        <v>69</v>
      </c>
      <c r="H132" s="49" t="s">
        <v>70</v>
      </c>
      <c r="I132" s="42" t="s">
        <v>71</v>
      </c>
      <c r="J132" s="42" t="s">
        <v>38</v>
      </c>
      <c r="K132" s="19" t="s">
        <v>72</v>
      </c>
      <c r="L132" s="42" t="s">
        <v>73</v>
      </c>
      <c r="M132" s="44" t="s">
        <v>77</v>
      </c>
      <c r="N132" s="19" t="s">
        <v>42</v>
      </c>
      <c r="O132" s="42" t="s">
        <v>43</v>
      </c>
      <c r="P132" s="42" t="s">
        <v>74</v>
      </c>
      <c r="Q132" s="42" t="s">
        <v>76</v>
      </c>
      <c r="R132" s="58"/>
    </row>
    <row r="133" spans="1:18" ht="12.75">
      <c r="A133" s="23">
        <v>1</v>
      </c>
      <c r="B133" s="5">
        <v>2</v>
      </c>
      <c r="C133" s="6">
        <v>3</v>
      </c>
      <c r="D133" s="54">
        <v>4</v>
      </c>
      <c r="E133" s="59">
        <v>5</v>
      </c>
      <c r="F133" s="59">
        <v>6</v>
      </c>
      <c r="G133" s="59">
        <v>7</v>
      </c>
      <c r="H133" s="59">
        <v>8</v>
      </c>
      <c r="I133" s="59">
        <v>9</v>
      </c>
      <c r="J133" s="59">
        <v>10</v>
      </c>
      <c r="K133" s="59">
        <v>11</v>
      </c>
      <c r="L133" s="59">
        <v>12</v>
      </c>
      <c r="M133" s="43">
        <v>13</v>
      </c>
      <c r="N133" s="60">
        <v>14</v>
      </c>
      <c r="O133" s="60">
        <v>15</v>
      </c>
      <c r="P133" s="61">
        <v>16</v>
      </c>
      <c r="Q133" s="62">
        <v>17</v>
      </c>
      <c r="R133" s="58"/>
    </row>
    <row r="134" spans="1:18" ht="12.75">
      <c r="A134" s="18"/>
      <c r="B134" s="2"/>
      <c r="C134" s="8"/>
      <c r="D134" s="11"/>
      <c r="E134" s="190" t="s">
        <v>81</v>
      </c>
      <c r="F134" s="191"/>
      <c r="G134" s="191"/>
      <c r="H134" s="191"/>
      <c r="I134" s="191"/>
      <c r="J134" s="192"/>
      <c r="K134" s="192"/>
      <c r="L134" s="193"/>
      <c r="M134" s="38"/>
      <c r="N134" s="19"/>
      <c r="O134" s="19"/>
      <c r="P134" s="19"/>
      <c r="Q134" s="19"/>
      <c r="R134" s="58"/>
    </row>
    <row r="135" spans="1:18" ht="12.75">
      <c r="A135" s="18"/>
      <c r="B135" s="2"/>
      <c r="C135" s="8"/>
      <c r="D135" s="11"/>
      <c r="E135" s="91"/>
      <c r="F135" s="91"/>
      <c r="G135" s="91"/>
      <c r="H135" s="91"/>
      <c r="I135" s="92"/>
      <c r="J135" s="93"/>
      <c r="K135" s="93"/>
      <c r="L135" s="93"/>
      <c r="M135" s="94"/>
      <c r="N135" s="93"/>
      <c r="O135" s="93"/>
      <c r="P135" s="93"/>
      <c r="Q135" s="19"/>
      <c r="R135" s="58"/>
    </row>
    <row r="136" spans="1:18" ht="12.75">
      <c r="A136" s="18"/>
      <c r="B136" s="2"/>
      <c r="C136" s="8"/>
      <c r="D136" s="11"/>
      <c r="E136" s="70">
        <v>0.03</v>
      </c>
      <c r="F136" s="70">
        <v>0.24</v>
      </c>
      <c r="G136" s="70">
        <v>0.49</v>
      </c>
      <c r="H136" s="70">
        <v>1.44</v>
      </c>
      <c r="I136" s="71">
        <v>0.21</v>
      </c>
      <c r="J136" s="70">
        <v>2</v>
      </c>
      <c r="K136" s="70">
        <v>0.23</v>
      </c>
      <c r="L136" s="70">
        <v>0.67</v>
      </c>
      <c r="M136" s="70">
        <v>5.31</v>
      </c>
      <c r="N136" s="70">
        <v>0.22</v>
      </c>
      <c r="O136" s="70">
        <v>0.97</v>
      </c>
      <c r="P136" s="70">
        <v>1.2</v>
      </c>
      <c r="Q136" s="72">
        <v>7.7</v>
      </c>
      <c r="R136" s="1"/>
    </row>
    <row r="137" spans="1:18" ht="12.75">
      <c r="A137" s="18">
        <v>75</v>
      </c>
      <c r="B137" s="100" t="s">
        <v>5</v>
      </c>
      <c r="C137" s="101" t="s">
        <v>60</v>
      </c>
      <c r="D137" s="11">
        <v>189.8</v>
      </c>
      <c r="E137" s="106">
        <f>D137*$E136</f>
        <v>5.694</v>
      </c>
      <c r="F137" s="106">
        <f aca="true" t="shared" si="36" ref="F137:L137">$D137*F136</f>
        <v>45.552</v>
      </c>
      <c r="G137" s="106">
        <f t="shared" si="36"/>
        <v>93.00200000000001</v>
      </c>
      <c r="H137" s="106">
        <f t="shared" si="36"/>
        <v>273.312</v>
      </c>
      <c r="I137" s="106">
        <f t="shared" si="36"/>
        <v>39.858000000000004</v>
      </c>
      <c r="J137" s="106">
        <f t="shared" si="36"/>
        <v>379.6</v>
      </c>
      <c r="K137" s="106">
        <f t="shared" si="36"/>
        <v>43.654</v>
      </c>
      <c r="L137" s="106">
        <f t="shared" si="36"/>
        <v>127.16600000000001</v>
      </c>
      <c r="M137" s="113">
        <f>SUM(E137:L137)</f>
        <v>1007.8380000000001</v>
      </c>
      <c r="N137" s="114">
        <v>0</v>
      </c>
      <c r="O137" s="115">
        <f>D137*O$136</f>
        <v>184.106</v>
      </c>
      <c r="P137" s="106">
        <f>D137*P$136</f>
        <v>227.76000000000002</v>
      </c>
      <c r="Q137" s="113">
        <f>D137*Q$136</f>
        <v>1461.46</v>
      </c>
      <c r="R137" s="58">
        <f>(D137*0.22)</f>
        <v>41.756</v>
      </c>
    </row>
    <row r="138" spans="1:18" ht="12.75">
      <c r="A138" s="18">
        <f>A137+1</f>
        <v>76</v>
      </c>
      <c r="B138" s="100" t="s">
        <v>5</v>
      </c>
      <c r="C138" s="101" t="s">
        <v>61</v>
      </c>
      <c r="D138" s="11">
        <v>345</v>
      </c>
      <c r="E138" s="106">
        <f>D138*E136</f>
        <v>10.35</v>
      </c>
      <c r="F138" s="106">
        <f>D138*F$136</f>
        <v>82.8</v>
      </c>
      <c r="G138" s="106">
        <f>D138*G$136</f>
        <v>169.04999999999998</v>
      </c>
      <c r="H138" s="116">
        <f>D138*H$136</f>
        <v>496.79999999999995</v>
      </c>
      <c r="I138" s="106">
        <f>D138*I$136</f>
        <v>72.45</v>
      </c>
      <c r="J138" s="106">
        <f>D138*J$136</f>
        <v>690</v>
      </c>
      <c r="K138" s="117">
        <f>D138*K$136</f>
        <v>79.35000000000001</v>
      </c>
      <c r="L138" s="106">
        <f>D138*L$136</f>
        <v>231.15</v>
      </c>
      <c r="M138" s="113">
        <f>SUM(E138:L138)</f>
        <v>1831.95</v>
      </c>
      <c r="N138" s="114">
        <v>0</v>
      </c>
      <c r="O138" s="115">
        <f>D138*O$136</f>
        <v>334.65</v>
      </c>
      <c r="P138" s="106">
        <f>D138*P$136</f>
        <v>414</v>
      </c>
      <c r="Q138" s="113">
        <f>D138*Q$136</f>
        <v>2656.5</v>
      </c>
      <c r="R138" s="58">
        <f>(D138*0.22)</f>
        <v>75.9</v>
      </c>
    </row>
    <row r="139" spans="1:18" ht="12.75">
      <c r="A139" s="18">
        <f>A138+1</f>
        <v>77</v>
      </c>
      <c r="B139" s="100" t="s">
        <v>6</v>
      </c>
      <c r="C139" s="101">
        <v>19</v>
      </c>
      <c r="D139" s="11">
        <v>348.4</v>
      </c>
      <c r="E139" s="106">
        <f>D139*E136</f>
        <v>10.451999999999998</v>
      </c>
      <c r="F139" s="106">
        <f>D139*F$136</f>
        <v>83.61599999999999</v>
      </c>
      <c r="G139" s="106">
        <f>D139*G$136</f>
        <v>170.71599999999998</v>
      </c>
      <c r="H139" s="116">
        <f>D139*H$136</f>
        <v>501.69599999999997</v>
      </c>
      <c r="I139" s="106">
        <f>D139*I$136</f>
        <v>73.16399999999999</v>
      </c>
      <c r="J139" s="106">
        <f>D139*J$136</f>
        <v>696.8</v>
      </c>
      <c r="K139" s="117">
        <f>D139*K$136</f>
        <v>80.132</v>
      </c>
      <c r="L139" s="106">
        <f>D139*L$136</f>
        <v>233.428</v>
      </c>
      <c r="M139" s="113">
        <f>SUM(E139:L139)</f>
        <v>1850.004</v>
      </c>
      <c r="N139" s="114">
        <v>0</v>
      </c>
      <c r="O139" s="115">
        <f>D139*O$136</f>
        <v>337.948</v>
      </c>
      <c r="P139" s="106">
        <f>D139*P$136</f>
        <v>418.08</v>
      </c>
      <c r="Q139" s="113">
        <f>D139*Q$136</f>
        <v>2682.68</v>
      </c>
      <c r="R139" s="58">
        <f>(D139*0.22)</f>
        <v>76.648</v>
      </c>
    </row>
    <row r="140" spans="1:18" ht="12.75">
      <c r="A140" s="18"/>
      <c r="B140" s="21"/>
      <c r="C140" s="22"/>
      <c r="D140" s="13"/>
      <c r="E140" s="19"/>
      <c r="F140" s="19"/>
      <c r="G140" s="19"/>
      <c r="H140" s="19"/>
      <c r="I140" s="19"/>
      <c r="J140" s="19"/>
      <c r="K140" s="19"/>
      <c r="L140" s="19"/>
      <c r="M140" s="20"/>
      <c r="N140" s="28"/>
      <c r="O140" s="95"/>
      <c r="P140" s="19"/>
      <c r="Q140" s="20"/>
      <c r="R140" s="1"/>
    </row>
    <row r="141" spans="1:18" ht="12.75">
      <c r="A141" s="18"/>
      <c r="B141" s="88" t="s">
        <v>41</v>
      </c>
      <c r="C141" s="22"/>
      <c r="D141" s="87">
        <f>SUM(D137:D140)</f>
        <v>883.1999999999999</v>
      </c>
      <c r="E141" s="112">
        <f>SUM(E137:E139)</f>
        <v>26.496</v>
      </c>
      <c r="F141" s="112">
        <f aca="true" t="shared" si="37" ref="F141:L141">SUM(F137:F139)</f>
        <v>211.968</v>
      </c>
      <c r="G141" s="112">
        <f t="shared" si="37"/>
        <v>432.76800000000003</v>
      </c>
      <c r="H141" s="112">
        <f t="shared" si="37"/>
        <v>1271.808</v>
      </c>
      <c r="I141" s="112">
        <f t="shared" si="37"/>
        <v>185.47199999999998</v>
      </c>
      <c r="J141" s="112">
        <f t="shared" si="37"/>
        <v>1766.3999999999999</v>
      </c>
      <c r="K141" s="112">
        <f t="shared" si="37"/>
        <v>203.13600000000002</v>
      </c>
      <c r="L141" s="112">
        <f t="shared" si="37"/>
        <v>591.744</v>
      </c>
      <c r="M141" s="112">
        <f>SUM(M137:M139)</f>
        <v>4689.7919999999995</v>
      </c>
      <c r="N141" s="112">
        <f>SUM(N137:N139)</f>
        <v>0</v>
      </c>
      <c r="O141" s="104">
        <f>SUM(O137:O139)</f>
        <v>856.704</v>
      </c>
      <c r="P141" s="105">
        <f>SUM(P137:P140)</f>
        <v>1059.84</v>
      </c>
      <c r="Q141" s="112">
        <f>SUM(Q137:Q139)-R141</f>
        <v>6606.335999999999</v>
      </c>
      <c r="R141" s="112">
        <f>SUM(R137:R139)</f>
        <v>194.304</v>
      </c>
    </row>
    <row r="142" spans="1:18" ht="12.75">
      <c r="A142" s="18"/>
      <c r="B142" s="21"/>
      <c r="C142" s="22"/>
      <c r="D142" s="42"/>
      <c r="E142" s="42"/>
      <c r="F142" s="42"/>
      <c r="G142" s="42"/>
      <c r="H142" s="42"/>
      <c r="I142" s="42"/>
      <c r="J142" s="42"/>
      <c r="K142" s="42"/>
      <c r="L142" s="42"/>
      <c r="M142" s="45">
        <f>SUM(E141+F141+G141+H141+I141+J141+K141+L141)</f>
        <v>4689.7919999999995</v>
      </c>
      <c r="N142" s="42"/>
      <c r="O142" s="42"/>
      <c r="P142" s="42"/>
      <c r="Q142" s="118">
        <f>M141+N141+O141+P141</f>
        <v>6606.335999999999</v>
      </c>
      <c r="R142" s="1"/>
    </row>
    <row r="143" spans="1:18" ht="12.75">
      <c r="A143" s="18"/>
      <c r="B143" s="26" t="s">
        <v>78</v>
      </c>
      <c r="C143" s="27"/>
      <c r="D143" s="120">
        <f aca="true" t="shared" si="38" ref="D143:R143">D64+D105+D116+D129+D141</f>
        <v>91305.28999999998</v>
      </c>
      <c r="E143" s="119">
        <f t="shared" si="38"/>
        <v>2717.228699999999</v>
      </c>
      <c r="F143" s="119">
        <f t="shared" si="38"/>
        <v>21790.941599999995</v>
      </c>
      <c r="G143" s="119">
        <f t="shared" si="38"/>
        <v>43619.2071</v>
      </c>
      <c r="H143" s="119">
        <f t="shared" si="38"/>
        <v>128791.56959999999</v>
      </c>
      <c r="I143" s="119">
        <f t="shared" si="38"/>
        <v>19076.250899999995</v>
      </c>
      <c r="J143" s="119">
        <f t="shared" si="38"/>
        <v>182610.57999999996</v>
      </c>
      <c r="K143" s="119">
        <f t="shared" si="38"/>
        <v>21000.2167</v>
      </c>
      <c r="L143" s="119">
        <f t="shared" si="38"/>
        <v>280093.46009999997</v>
      </c>
      <c r="M143" s="119">
        <f t="shared" si="38"/>
        <v>699699.4547</v>
      </c>
      <c r="N143" s="119">
        <f t="shared" si="38"/>
        <v>18661.3438</v>
      </c>
      <c r="O143" s="119">
        <f t="shared" si="38"/>
        <v>88566.1313</v>
      </c>
      <c r="P143" s="119">
        <f t="shared" si="38"/>
        <v>109566.348</v>
      </c>
      <c r="Q143" s="119">
        <f>Q64+Q105+Q116+Q129+Q141</f>
        <v>916493.2777999998</v>
      </c>
      <c r="R143" s="119">
        <f t="shared" si="38"/>
        <v>5476.371</v>
      </c>
    </row>
    <row r="144" spans="1:18" ht="12.75">
      <c r="A144" s="18"/>
      <c r="B144" s="21"/>
      <c r="C144" s="22"/>
      <c r="D144" s="19"/>
      <c r="E144" s="19"/>
      <c r="F144" s="19"/>
      <c r="G144" s="19"/>
      <c r="H144" s="19"/>
      <c r="I144" s="19"/>
      <c r="J144" s="19"/>
      <c r="K144" s="19"/>
      <c r="L144" s="19"/>
      <c r="M144" s="45">
        <f>SUM(E143+F143+G143+H143+I143+J143+K143+L143)</f>
        <v>699699.4546999999</v>
      </c>
      <c r="N144" s="19"/>
      <c r="O144" s="137"/>
      <c r="P144" s="137"/>
      <c r="Q144" s="138">
        <f>Q141+Q129+Q116+Q105+Q64</f>
        <v>916493.2777999998</v>
      </c>
      <c r="R144" s="139"/>
    </row>
    <row r="145" spans="1:18" ht="12.75">
      <c r="A145" s="69"/>
      <c r="B145" s="24"/>
      <c r="C145" s="24" t="s">
        <v>83</v>
      </c>
      <c r="D145" s="30"/>
      <c r="E145" s="31"/>
      <c r="F145" s="31"/>
      <c r="G145" s="31"/>
      <c r="H145" s="31"/>
      <c r="I145" s="31"/>
      <c r="J145" s="31"/>
      <c r="K145" s="31"/>
      <c r="L145" s="31"/>
      <c r="M145" s="32"/>
      <c r="N145" s="31"/>
      <c r="O145" s="107"/>
      <c r="P145" s="107"/>
      <c r="Q145" s="67"/>
      <c r="R145" s="140"/>
    </row>
    <row r="146" spans="1:18" ht="12.75">
      <c r="A146" s="69"/>
      <c r="B146" s="24"/>
      <c r="C146" s="24" t="s">
        <v>67</v>
      </c>
      <c r="D146" s="24"/>
      <c r="E146" s="24"/>
      <c r="F146" s="24"/>
      <c r="G146" s="24"/>
      <c r="H146" s="24"/>
      <c r="I146" s="24"/>
      <c r="J146" s="24"/>
      <c r="K146" s="24" t="s">
        <v>63</v>
      </c>
      <c r="L146" s="24"/>
      <c r="M146" s="24"/>
      <c r="N146" s="24"/>
      <c r="O146" s="66"/>
      <c r="P146" s="66"/>
      <c r="Q146" s="68"/>
      <c r="R146" s="140"/>
    </row>
    <row r="147" spans="1:18" ht="12.75">
      <c r="A147" s="69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O147" s="108"/>
      <c r="P147" s="108"/>
      <c r="Q147" s="108"/>
      <c r="R147" s="140"/>
    </row>
    <row r="161" ht="16.5" customHeight="1"/>
    <row r="162" spans="6:14" ht="16.5" customHeight="1">
      <c r="F162" s="177" t="s">
        <v>62</v>
      </c>
      <c r="G162" s="178"/>
      <c r="H162" s="178"/>
      <c r="I162" s="178"/>
      <c r="J162" s="178"/>
      <c r="K162" s="178"/>
      <c r="L162" s="178"/>
      <c r="M162" s="178"/>
      <c r="N162" s="179"/>
    </row>
    <row r="163" ht="12.75" hidden="1"/>
    <row r="164" spans="4:16" ht="12.75">
      <c r="D164" s="176" t="s">
        <v>33</v>
      </c>
      <c r="E164" s="176" t="s">
        <v>34</v>
      </c>
      <c r="F164" s="176" t="s">
        <v>35</v>
      </c>
      <c r="G164" s="186" t="s">
        <v>36</v>
      </c>
      <c r="H164" s="176" t="s">
        <v>37</v>
      </c>
      <c r="I164" s="176" t="s">
        <v>38</v>
      </c>
      <c r="J164" s="176" t="s">
        <v>39</v>
      </c>
      <c r="K164" s="176" t="s">
        <v>40</v>
      </c>
      <c r="L164" s="180" t="s">
        <v>41</v>
      </c>
      <c r="M164" s="176" t="s">
        <v>42</v>
      </c>
      <c r="N164" s="176" t="s">
        <v>43</v>
      </c>
      <c r="O164" s="176" t="s">
        <v>32</v>
      </c>
      <c r="P164" s="176" t="s">
        <v>44</v>
      </c>
    </row>
    <row r="165" spans="4:16" ht="57.75" customHeight="1">
      <c r="D165" s="176"/>
      <c r="E165" s="176"/>
      <c r="F165" s="176"/>
      <c r="G165" s="186"/>
      <c r="H165" s="176"/>
      <c r="I165" s="176"/>
      <c r="J165" s="176"/>
      <c r="K165" s="176"/>
      <c r="L165" s="180"/>
      <c r="M165" s="176"/>
      <c r="N165" s="176"/>
      <c r="O165" s="176"/>
      <c r="P165" s="176"/>
    </row>
    <row r="166" spans="4:16" ht="12.75">
      <c r="D166" s="70">
        <v>0.03</v>
      </c>
      <c r="E166" s="70">
        <v>0.24</v>
      </c>
      <c r="F166" s="70">
        <v>0.49</v>
      </c>
      <c r="G166" s="70">
        <v>1.44</v>
      </c>
      <c r="H166" s="71">
        <v>0.21</v>
      </c>
      <c r="I166" s="70">
        <v>2</v>
      </c>
      <c r="J166" s="70">
        <v>0.23</v>
      </c>
      <c r="K166" s="70">
        <v>3.29</v>
      </c>
      <c r="L166" s="70">
        <v>7.93</v>
      </c>
      <c r="M166" s="70">
        <v>0.22</v>
      </c>
      <c r="N166" s="70">
        <v>0.97</v>
      </c>
      <c r="O166" s="70">
        <v>1.2</v>
      </c>
      <c r="P166" s="71">
        <v>10.32</v>
      </c>
    </row>
    <row r="167" spans="4:16" ht="12.75">
      <c r="D167" s="56"/>
      <c r="E167" s="153"/>
      <c r="F167" s="154"/>
      <c r="G167" s="154"/>
      <c r="H167" s="154"/>
      <c r="I167" s="154"/>
      <c r="J167" s="154"/>
      <c r="K167" s="154"/>
      <c r="L167" s="154"/>
      <c r="M167" s="154"/>
      <c r="N167" s="155"/>
      <c r="O167" s="47"/>
      <c r="P167" s="48"/>
    </row>
    <row r="169" spans="4:16" ht="15.75">
      <c r="D169" s="55"/>
      <c r="E169" s="55"/>
      <c r="F169" s="55"/>
      <c r="G169" s="55"/>
      <c r="H169" s="173" t="s">
        <v>65</v>
      </c>
      <c r="I169" s="174"/>
      <c r="J169" s="174"/>
      <c r="K169" s="174"/>
      <c r="L169" s="174"/>
      <c r="M169" s="174"/>
      <c r="N169" s="174"/>
      <c r="O169" s="174"/>
      <c r="P169" s="175"/>
    </row>
    <row r="170" spans="4:16" ht="17.25" customHeight="1">
      <c r="D170" s="42" t="s">
        <v>75</v>
      </c>
      <c r="E170" s="42" t="s">
        <v>68</v>
      </c>
      <c r="F170" s="42" t="s">
        <v>69</v>
      </c>
      <c r="G170" s="49" t="s">
        <v>70</v>
      </c>
      <c r="H170" s="42" t="s">
        <v>71</v>
      </c>
      <c r="I170" s="42" t="s">
        <v>38</v>
      </c>
      <c r="J170" s="19" t="s">
        <v>72</v>
      </c>
      <c r="K170" s="42" t="s">
        <v>73</v>
      </c>
      <c r="L170" s="44" t="s">
        <v>77</v>
      </c>
      <c r="M170" s="19" t="s">
        <v>42</v>
      </c>
      <c r="N170" s="42" t="s">
        <v>43</v>
      </c>
      <c r="O170" s="42" t="s">
        <v>74</v>
      </c>
      <c r="P170" s="42" t="s">
        <v>76</v>
      </c>
    </row>
    <row r="171" spans="4:16" ht="12.75">
      <c r="D171" s="70">
        <v>0.03</v>
      </c>
      <c r="E171" s="70">
        <v>0.24</v>
      </c>
      <c r="F171" s="70">
        <v>0.49</v>
      </c>
      <c r="G171" s="70">
        <v>1.44</v>
      </c>
      <c r="H171" s="71">
        <v>0.21</v>
      </c>
      <c r="I171" s="70">
        <v>2</v>
      </c>
      <c r="J171" s="70">
        <v>0.23</v>
      </c>
      <c r="K171" s="70">
        <v>2.17</v>
      </c>
      <c r="L171" s="70">
        <v>6.81</v>
      </c>
      <c r="M171" s="70">
        <v>0.22</v>
      </c>
      <c r="N171" s="70">
        <v>0.97</v>
      </c>
      <c r="O171" s="70">
        <v>1.2</v>
      </c>
      <c r="P171" s="72">
        <v>9.2</v>
      </c>
    </row>
  </sheetData>
  <sheetProtection/>
  <mergeCells count="60">
    <mergeCell ref="E134:L134"/>
    <mergeCell ref="I75:Q75"/>
    <mergeCell ref="G112:P112"/>
    <mergeCell ref="R117:R118"/>
    <mergeCell ref="G120:P120"/>
    <mergeCell ref="P37:P38"/>
    <mergeCell ref="Q37:Q38"/>
    <mergeCell ref="R37:R38"/>
    <mergeCell ref="G41:O41"/>
    <mergeCell ref="L37:L38"/>
    <mergeCell ref="M37:M38"/>
    <mergeCell ref="N37:N38"/>
    <mergeCell ref="O37:O38"/>
    <mergeCell ref="H37:H38"/>
    <mergeCell ref="I37:I38"/>
    <mergeCell ref="A37:A38"/>
    <mergeCell ref="B37:B38"/>
    <mergeCell ref="C37:C38"/>
    <mergeCell ref="D37:D38"/>
    <mergeCell ref="Q7:Q8"/>
    <mergeCell ref="R7:R8"/>
    <mergeCell ref="G11:O11"/>
    <mergeCell ref="N7:N8"/>
    <mergeCell ref="O7:O8"/>
    <mergeCell ref="P7:P8"/>
    <mergeCell ref="M7:M8"/>
    <mergeCell ref="I7:I8"/>
    <mergeCell ref="J7:J8"/>
    <mergeCell ref="K7:K8"/>
    <mergeCell ref="L7:L8"/>
    <mergeCell ref="J37:J38"/>
    <mergeCell ref="K37:K38"/>
    <mergeCell ref="D7:D8"/>
    <mergeCell ref="E7:E8"/>
    <mergeCell ref="F7:F8"/>
    <mergeCell ref="G7:G8"/>
    <mergeCell ref="H7:H8"/>
    <mergeCell ref="E37:E38"/>
    <mergeCell ref="F37:F38"/>
    <mergeCell ref="G37:G38"/>
    <mergeCell ref="K164:K165"/>
    <mergeCell ref="D164:D165"/>
    <mergeCell ref="E164:E165"/>
    <mergeCell ref="F164:F165"/>
    <mergeCell ref="G164:G165"/>
    <mergeCell ref="A4:P4"/>
    <mergeCell ref="K5:P5"/>
    <mergeCell ref="A7:A8"/>
    <mergeCell ref="B7:B8"/>
    <mergeCell ref="C7:C8"/>
    <mergeCell ref="H169:P169"/>
    <mergeCell ref="P164:P165"/>
    <mergeCell ref="F162:N162"/>
    <mergeCell ref="L164:L165"/>
    <mergeCell ref="M164:M165"/>
    <mergeCell ref="N164:N165"/>
    <mergeCell ref="O164:O165"/>
    <mergeCell ref="H164:H165"/>
    <mergeCell ref="I164:I165"/>
    <mergeCell ref="J164:J165"/>
  </mergeCells>
  <printOptions/>
  <pageMargins left="0.16" right="0.16" top="0.87" bottom="0.67" header="0.5" footer="0.6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39"/>
  <sheetViews>
    <sheetView zoomScalePageLayoutView="0" workbookViewId="0" topLeftCell="A49">
      <selection activeCell="P6" sqref="P6:P7"/>
    </sheetView>
  </sheetViews>
  <sheetFormatPr defaultColWidth="9.140625" defaultRowHeight="12.75"/>
  <cols>
    <col min="1" max="1" width="3.28125" style="0" customWidth="1"/>
    <col min="2" max="2" width="13.00390625" style="0" customWidth="1"/>
    <col min="3" max="3" width="6.421875" style="0" customWidth="1"/>
    <col min="5" max="5" width="6.7109375" style="0" customWidth="1"/>
    <col min="7" max="7" width="7.8515625" style="0" customWidth="1"/>
    <col min="9" max="10" width="7.57421875" style="0" customWidth="1"/>
    <col min="11" max="11" width="6.8515625" style="0" customWidth="1"/>
    <col min="14" max="14" width="7.28125" style="0" customWidth="1"/>
    <col min="15" max="15" width="7.421875" style="0" customWidth="1"/>
    <col min="16" max="16" width="7.7109375" style="0" customWidth="1"/>
  </cols>
  <sheetData>
    <row r="2" ht="3" customHeight="1"/>
    <row r="3" spans="1:17" ht="39.75" customHeight="1">
      <c r="A3" s="184" t="s">
        <v>88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64"/>
    </row>
    <row r="4" spans="3:17" ht="12.75">
      <c r="C4" s="64"/>
      <c r="D4" s="64"/>
      <c r="E4" s="64"/>
      <c r="F4" s="64"/>
      <c r="G4" s="64"/>
      <c r="H4" s="65"/>
      <c r="I4" s="76"/>
      <c r="J4" s="64"/>
      <c r="K4" s="187" t="s">
        <v>89</v>
      </c>
      <c r="L4" s="187"/>
      <c r="M4" s="187"/>
      <c r="N4" s="187"/>
      <c r="O4" s="187"/>
      <c r="P4" s="187"/>
      <c r="Q4" s="64"/>
    </row>
    <row r="5" spans="3:17" ht="12.75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8" ht="12.75">
      <c r="A6" s="181" t="s">
        <v>0</v>
      </c>
      <c r="B6" s="182" t="s">
        <v>1</v>
      </c>
      <c r="C6" s="181" t="s">
        <v>2</v>
      </c>
      <c r="D6" s="183" t="s">
        <v>31</v>
      </c>
      <c r="E6" s="176" t="s">
        <v>33</v>
      </c>
      <c r="F6" s="176" t="s">
        <v>34</v>
      </c>
      <c r="G6" s="176" t="s">
        <v>35</v>
      </c>
      <c r="H6" s="186" t="s">
        <v>36</v>
      </c>
      <c r="I6" s="176" t="s">
        <v>37</v>
      </c>
      <c r="J6" s="176" t="s">
        <v>38</v>
      </c>
      <c r="K6" s="176" t="s">
        <v>39</v>
      </c>
      <c r="L6" s="176" t="s">
        <v>40</v>
      </c>
      <c r="M6" s="180" t="s">
        <v>41</v>
      </c>
      <c r="N6" s="176" t="s">
        <v>42</v>
      </c>
      <c r="O6" s="176" t="s">
        <v>43</v>
      </c>
      <c r="P6" s="176" t="s">
        <v>32</v>
      </c>
      <c r="Q6" s="176" t="s">
        <v>44</v>
      </c>
      <c r="R6" s="194" t="s">
        <v>64</v>
      </c>
    </row>
    <row r="7" spans="1:18" ht="19.5" customHeight="1">
      <c r="A7" s="181"/>
      <c r="B7" s="181"/>
      <c r="C7" s="181"/>
      <c r="D7" s="183"/>
      <c r="E7" s="176"/>
      <c r="F7" s="176"/>
      <c r="G7" s="176"/>
      <c r="H7" s="186"/>
      <c r="I7" s="176"/>
      <c r="J7" s="176"/>
      <c r="K7" s="176"/>
      <c r="L7" s="176"/>
      <c r="M7" s="180"/>
      <c r="N7" s="176"/>
      <c r="O7" s="176"/>
      <c r="P7" s="176"/>
      <c r="Q7" s="176"/>
      <c r="R7" s="194"/>
    </row>
    <row r="8" spans="1:18" ht="12.75">
      <c r="A8" s="10">
        <v>1</v>
      </c>
      <c r="B8" s="10">
        <v>2</v>
      </c>
      <c r="C8" s="10">
        <v>3</v>
      </c>
      <c r="D8" s="89">
        <v>4</v>
      </c>
      <c r="E8" s="9">
        <v>5</v>
      </c>
      <c r="F8" s="9">
        <v>6</v>
      </c>
      <c r="G8" s="9">
        <v>7</v>
      </c>
      <c r="H8" s="9">
        <v>8</v>
      </c>
      <c r="I8" s="41">
        <v>9</v>
      </c>
      <c r="J8" s="9">
        <v>10</v>
      </c>
      <c r="K8" s="9">
        <v>11</v>
      </c>
      <c r="L8" s="9">
        <v>12</v>
      </c>
      <c r="M8" s="14">
        <v>13</v>
      </c>
      <c r="N8" s="9">
        <v>14</v>
      </c>
      <c r="O8" s="9">
        <v>15</v>
      </c>
      <c r="P8" s="9">
        <v>16</v>
      </c>
      <c r="Q8" s="9">
        <v>17</v>
      </c>
      <c r="R8" s="1">
        <v>18</v>
      </c>
    </row>
    <row r="9" spans="1:18" ht="12.75">
      <c r="A9" s="16"/>
      <c r="B9" s="16"/>
      <c r="C9" s="16"/>
      <c r="D9" s="17"/>
      <c r="E9" s="70">
        <v>0.03</v>
      </c>
      <c r="F9" s="70">
        <v>0.24</v>
      </c>
      <c r="G9" s="70">
        <v>0.49</v>
      </c>
      <c r="H9" s="70">
        <v>1.44</v>
      </c>
      <c r="I9" s="71">
        <v>0.21</v>
      </c>
      <c r="J9" s="70">
        <v>2</v>
      </c>
      <c r="K9" s="70">
        <v>0.23</v>
      </c>
      <c r="L9" s="70">
        <v>3.29</v>
      </c>
      <c r="M9" s="70">
        <v>7.93</v>
      </c>
      <c r="N9" s="70">
        <v>0.22</v>
      </c>
      <c r="O9" s="70">
        <v>0.97</v>
      </c>
      <c r="P9" s="70">
        <v>1.2</v>
      </c>
      <c r="Q9" s="71">
        <v>10.32</v>
      </c>
      <c r="R9" s="1"/>
    </row>
    <row r="10" spans="1:18" ht="15">
      <c r="A10" s="16"/>
      <c r="B10" s="16"/>
      <c r="C10" s="16"/>
      <c r="D10" s="17"/>
      <c r="E10" s="56"/>
      <c r="F10" s="56"/>
      <c r="G10" s="177" t="s">
        <v>62</v>
      </c>
      <c r="H10" s="178"/>
      <c r="I10" s="178"/>
      <c r="J10" s="178"/>
      <c r="K10" s="178"/>
      <c r="L10" s="178"/>
      <c r="M10" s="178"/>
      <c r="N10" s="178"/>
      <c r="O10" s="179"/>
      <c r="P10" s="47"/>
      <c r="Q10" s="48"/>
      <c r="R10" s="1"/>
    </row>
    <row r="11" spans="1:18" ht="15.75">
      <c r="A11" s="16"/>
      <c r="B11" s="16"/>
      <c r="C11" s="16"/>
      <c r="D11" s="17"/>
      <c r="E11" s="56"/>
      <c r="F11" s="56"/>
      <c r="G11" s="96"/>
      <c r="H11" s="97"/>
      <c r="I11" s="97"/>
      <c r="J11" s="98"/>
      <c r="K11" s="98"/>
      <c r="L11" s="98"/>
      <c r="M11" s="98"/>
      <c r="N11" s="98"/>
      <c r="O11" s="99"/>
      <c r="P11" s="47"/>
      <c r="Q11" s="48"/>
      <c r="R11" s="1"/>
    </row>
    <row r="12" spans="1:18" ht="15.75">
      <c r="A12" s="16"/>
      <c r="B12" s="16"/>
      <c r="C12" s="16"/>
      <c r="D12" s="17"/>
      <c r="E12" s="56"/>
      <c r="F12" s="56"/>
      <c r="G12" s="96"/>
      <c r="H12" s="97"/>
      <c r="I12" s="97"/>
      <c r="J12" s="98"/>
      <c r="K12" s="98"/>
      <c r="L12" s="98"/>
      <c r="M12" s="98"/>
      <c r="N12" s="98"/>
      <c r="O12" s="99"/>
      <c r="P12" s="47"/>
      <c r="Q12" s="48"/>
      <c r="R12" s="1"/>
    </row>
    <row r="13" spans="1:18" ht="12.75">
      <c r="A13" s="16"/>
      <c r="B13" s="16"/>
      <c r="C13" s="16"/>
      <c r="D13" s="17"/>
      <c r="E13" s="29"/>
      <c r="F13" s="29"/>
      <c r="G13" s="29"/>
      <c r="H13" s="29"/>
      <c r="I13" s="29"/>
      <c r="J13" s="7"/>
      <c r="K13" s="7"/>
      <c r="L13" s="7"/>
      <c r="M13" s="7"/>
      <c r="N13" s="7"/>
      <c r="O13" s="7"/>
      <c r="P13" s="7"/>
      <c r="Q13" s="7"/>
      <c r="R13" s="1"/>
    </row>
    <row r="14" spans="1:18" ht="12.75">
      <c r="A14" s="18">
        <v>1</v>
      </c>
      <c r="B14" s="2" t="s">
        <v>7</v>
      </c>
      <c r="C14" s="8">
        <v>3</v>
      </c>
      <c r="D14" s="11">
        <v>3189.74</v>
      </c>
      <c r="E14" s="42">
        <f aca="true" t="shared" si="0" ref="E14:E33">D14*E$9</f>
        <v>95.69219999999999</v>
      </c>
      <c r="F14" s="42">
        <f>D14*F$9</f>
        <v>765.5375999999999</v>
      </c>
      <c r="G14" s="42">
        <f>D14*G$9</f>
        <v>1562.9725999999998</v>
      </c>
      <c r="H14" s="49">
        <f>D14*H$9</f>
        <v>4593.2256</v>
      </c>
      <c r="I14" s="42">
        <f aca="true" t="shared" si="1" ref="I14:I60">D14*I$9</f>
        <v>669.8453999999999</v>
      </c>
      <c r="J14" s="42">
        <f aca="true" t="shared" si="2" ref="J14:J60">D14*J$9</f>
        <v>6379.48</v>
      </c>
      <c r="K14" s="33">
        <f>D14*K$9</f>
        <v>733.6401999999999</v>
      </c>
      <c r="L14" s="42">
        <f>D14*L$9</f>
        <v>10494.2446</v>
      </c>
      <c r="M14" s="44">
        <f aca="true" t="shared" si="3" ref="M14:M60">SUM(E14:L14)</f>
        <v>25294.6382</v>
      </c>
      <c r="N14" s="42">
        <f>D14*N$9</f>
        <v>701.7428</v>
      </c>
      <c r="O14" s="42">
        <f>D14*O$9</f>
        <v>3094.0478</v>
      </c>
      <c r="P14" s="42">
        <f aca="true" t="shared" si="4" ref="P14:P60">D14*P$9</f>
        <v>3827.6879999999996</v>
      </c>
      <c r="Q14" s="44">
        <f>D14*Q$9</f>
        <v>32918.116799999996</v>
      </c>
      <c r="R14" s="58"/>
    </row>
    <row r="15" spans="1:18" ht="12.75">
      <c r="A15" s="18">
        <f aca="true" t="shared" si="5" ref="A15:A60">A14+1</f>
        <v>2</v>
      </c>
      <c r="B15" s="2" t="s">
        <v>7</v>
      </c>
      <c r="C15" s="8">
        <v>5</v>
      </c>
      <c r="D15" s="11">
        <v>3393.8</v>
      </c>
      <c r="E15" s="42">
        <f t="shared" si="0"/>
        <v>101.81400000000001</v>
      </c>
      <c r="F15" s="42">
        <f aca="true" t="shared" si="6" ref="F15:F60">D15*F$9</f>
        <v>814.5120000000001</v>
      </c>
      <c r="G15" s="42">
        <f aca="true" t="shared" si="7" ref="G15:G60">D15*G$9</f>
        <v>1662.962</v>
      </c>
      <c r="H15" s="49">
        <f aca="true" t="shared" si="8" ref="H15:H60">D15*H$9</f>
        <v>4887.072</v>
      </c>
      <c r="I15" s="42">
        <f t="shared" si="1"/>
        <v>712.698</v>
      </c>
      <c r="J15" s="42">
        <f t="shared" si="2"/>
        <v>6787.6</v>
      </c>
      <c r="K15" s="33">
        <f aca="true" t="shared" si="9" ref="K15:K60">D15*K$9</f>
        <v>780.5740000000001</v>
      </c>
      <c r="L15" s="42">
        <f aca="true" t="shared" si="10" ref="L15:L60">D15*L$9</f>
        <v>11165.602</v>
      </c>
      <c r="M15" s="44">
        <f t="shared" si="3"/>
        <v>26912.834000000003</v>
      </c>
      <c r="N15" s="42">
        <f aca="true" t="shared" si="11" ref="N15:N54">D15*N$9</f>
        <v>746.6360000000001</v>
      </c>
      <c r="O15" s="42">
        <f aca="true" t="shared" si="12" ref="O15:O60">D15*O$9</f>
        <v>3291.986</v>
      </c>
      <c r="P15" s="42">
        <f t="shared" si="4"/>
        <v>4072.56</v>
      </c>
      <c r="Q15" s="44">
        <f aca="true" t="shared" si="13" ref="Q15:Q33">D15*Q$9</f>
        <v>35024.016</v>
      </c>
      <c r="R15" s="58"/>
    </row>
    <row r="16" spans="1:18" ht="12.75">
      <c r="A16" s="18">
        <f t="shared" si="5"/>
        <v>3</v>
      </c>
      <c r="B16" s="2" t="s">
        <v>7</v>
      </c>
      <c r="C16" s="8">
        <v>8</v>
      </c>
      <c r="D16" s="11">
        <v>4511.9</v>
      </c>
      <c r="E16" s="42">
        <f t="shared" si="0"/>
        <v>135.35699999999997</v>
      </c>
      <c r="F16" s="42">
        <f t="shared" si="6"/>
        <v>1082.8559999999998</v>
      </c>
      <c r="G16" s="42">
        <f t="shared" si="7"/>
        <v>2210.8309999999997</v>
      </c>
      <c r="H16" s="49">
        <f t="shared" si="8"/>
        <v>6497.1359999999995</v>
      </c>
      <c r="I16" s="42">
        <f t="shared" si="1"/>
        <v>947.4989999999999</v>
      </c>
      <c r="J16" s="42">
        <f t="shared" si="2"/>
        <v>9023.8</v>
      </c>
      <c r="K16" s="33">
        <f t="shared" si="9"/>
        <v>1037.7369999999999</v>
      </c>
      <c r="L16" s="42">
        <f t="shared" si="10"/>
        <v>14844.151</v>
      </c>
      <c r="M16" s="44">
        <f t="shared" si="3"/>
        <v>35779.367</v>
      </c>
      <c r="N16" s="42">
        <f t="shared" si="11"/>
        <v>992.6179999999999</v>
      </c>
      <c r="O16" s="42">
        <f t="shared" si="12"/>
        <v>4376.543</v>
      </c>
      <c r="P16" s="42">
        <f t="shared" si="4"/>
        <v>5414.28</v>
      </c>
      <c r="Q16" s="44">
        <f t="shared" si="13"/>
        <v>46562.808</v>
      </c>
      <c r="R16" s="58"/>
    </row>
    <row r="17" spans="1:18" ht="12.75">
      <c r="A17" s="18">
        <f t="shared" si="5"/>
        <v>4</v>
      </c>
      <c r="B17" s="2" t="s">
        <v>7</v>
      </c>
      <c r="C17" s="8">
        <v>9</v>
      </c>
      <c r="D17" s="11">
        <v>4365.7</v>
      </c>
      <c r="E17" s="42">
        <f t="shared" si="0"/>
        <v>130.971</v>
      </c>
      <c r="F17" s="42">
        <f t="shared" si="6"/>
        <v>1047.768</v>
      </c>
      <c r="G17" s="42">
        <f t="shared" si="7"/>
        <v>2139.1929999999998</v>
      </c>
      <c r="H17" s="49">
        <f t="shared" si="8"/>
        <v>6286.607999999999</v>
      </c>
      <c r="I17" s="42">
        <f t="shared" si="1"/>
        <v>916.7969999999999</v>
      </c>
      <c r="J17" s="42">
        <f t="shared" si="2"/>
        <v>8731.4</v>
      </c>
      <c r="K17" s="33">
        <f t="shared" si="9"/>
        <v>1004.111</v>
      </c>
      <c r="L17" s="42">
        <f t="shared" si="10"/>
        <v>14363.153</v>
      </c>
      <c r="M17" s="44">
        <f t="shared" si="3"/>
        <v>34620.001000000004</v>
      </c>
      <c r="N17" s="42">
        <f t="shared" si="11"/>
        <v>960.454</v>
      </c>
      <c r="O17" s="42">
        <f t="shared" si="12"/>
        <v>4234.728999999999</v>
      </c>
      <c r="P17" s="42">
        <f t="shared" si="4"/>
        <v>5238.839999999999</v>
      </c>
      <c r="Q17" s="44">
        <f t="shared" si="13"/>
        <v>45054.024</v>
      </c>
      <c r="R17" s="58"/>
    </row>
    <row r="18" spans="1:18" ht="12.75">
      <c r="A18" s="18">
        <f t="shared" si="5"/>
        <v>5</v>
      </c>
      <c r="B18" s="2" t="s">
        <v>8</v>
      </c>
      <c r="C18" s="8" t="s">
        <v>45</v>
      </c>
      <c r="D18" s="11">
        <v>589.42</v>
      </c>
      <c r="E18" s="42">
        <f t="shared" si="0"/>
        <v>17.682599999999997</v>
      </c>
      <c r="F18" s="42">
        <f t="shared" si="6"/>
        <v>141.46079999999998</v>
      </c>
      <c r="G18" s="42">
        <f t="shared" si="7"/>
        <v>288.81579999999997</v>
      </c>
      <c r="H18" s="49">
        <f t="shared" si="8"/>
        <v>848.7647999999999</v>
      </c>
      <c r="I18" s="42">
        <f t="shared" si="1"/>
        <v>123.77819999999998</v>
      </c>
      <c r="J18" s="42">
        <f t="shared" si="2"/>
        <v>1178.84</v>
      </c>
      <c r="K18" s="33">
        <f t="shared" si="9"/>
        <v>135.5666</v>
      </c>
      <c r="L18" s="42">
        <f t="shared" si="10"/>
        <v>1939.1917999999998</v>
      </c>
      <c r="M18" s="44">
        <f t="shared" si="3"/>
        <v>4674.1006</v>
      </c>
      <c r="N18" s="42">
        <f t="shared" si="11"/>
        <v>129.67239999999998</v>
      </c>
      <c r="O18" s="42">
        <f t="shared" si="12"/>
        <v>571.7374</v>
      </c>
      <c r="P18" s="42">
        <f t="shared" si="4"/>
        <v>707.304</v>
      </c>
      <c r="Q18" s="44">
        <f t="shared" si="13"/>
        <v>6082.814399999999</v>
      </c>
      <c r="R18" s="58"/>
    </row>
    <row r="19" spans="1:18" ht="12.75">
      <c r="A19" s="18">
        <f t="shared" si="5"/>
        <v>6</v>
      </c>
      <c r="B19" s="2" t="s">
        <v>11</v>
      </c>
      <c r="C19" s="8">
        <v>2</v>
      </c>
      <c r="D19" s="11">
        <v>889.8</v>
      </c>
      <c r="E19" s="42">
        <f t="shared" si="0"/>
        <v>26.694</v>
      </c>
      <c r="F19" s="42">
        <f t="shared" si="6"/>
        <v>213.552</v>
      </c>
      <c r="G19" s="42">
        <f t="shared" si="7"/>
        <v>436.00199999999995</v>
      </c>
      <c r="H19" s="49">
        <f t="shared" si="8"/>
        <v>1281.312</v>
      </c>
      <c r="I19" s="42">
        <f t="shared" si="1"/>
        <v>186.85799999999998</v>
      </c>
      <c r="J19" s="42">
        <f t="shared" si="2"/>
        <v>1779.6</v>
      </c>
      <c r="K19" s="33">
        <f t="shared" si="9"/>
        <v>204.654</v>
      </c>
      <c r="L19" s="42">
        <f t="shared" si="10"/>
        <v>2927.442</v>
      </c>
      <c r="M19" s="44">
        <f t="shared" si="3"/>
        <v>7056.1140000000005</v>
      </c>
      <c r="N19" s="42">
        <f t="shared" si="11"/>
        <v>195.756</v>
      </c>
      <c r="O19" s="42">
        <f t="shared" si="12"/>
        <v>863.1059999999999</v>
      </c>
      <c r="P19" s="42">
        <f t="shared" si="4"/>
        <v>1067.76</v>
      </c>
      <c r="Q19" s="44">
        <f t="shared" si="13"/>
        <v>9182.735999999999</v>
      </c>
      <c r="R19" s="58"/>
    </row>
    <row r="20" spans="1:18" ht="12.75">
      <c r="A20" s="18">
        <f t="shared" si="5"/>
        <v>7</v>
      </c>
      <c r="B20" s="2" t="s">
        <v>11</v>
      </c>
      <c r="C20" s="8">
        <v>3</v>
      </c>
      <c r="D20" s="11">
        <v>963.8</v>
      </c>
      <c r="E20" s="42">
        <f t="shared" si="0"/>
        <v>28.913999999999998</v>
      </c>
      <c r="F20" s="42">
        <f t="shared" si="6"/>
        <v>231.31199999999998</v>
      </c>
      <c r="G20" s="42">
        <f t="shared" si="7"/>
        <v>472.26199999999994</v>
      </c>
      <c r="H20" s="49">
        <f t="shared" si="8"/>
        <v>1387.8719999999998</v>
      </c>
      <c r="I20" s="42">
        <f t="shared" si="1"/>
        <v>202.398</v>
      </c>
      <c r="J20" s="42">
        <f t="shared" si="2"/>
        <v>1927.6</v>
      </c>
      <c r="K20" s="33">
        <f t="shared" si="9"/>
        <v>221.674</v>
      </c>
      <c r="L20" s="42">
        <f t="shared" si="10"/>
        <v>3170.902</v>
      </c>
      <c r="M20" s="44">
        <f t="shared" si="3"/>
        <v>7642.934</v>
      </c>
      <c r="N20" s="42">
        <f t="shared" si="11"/>
        <v>212.036</v>
      </c>
      <c r="O20" s="42">
        <f t="shared" si="12"/>
        <v>934.886</v>
      </c>
      <c r="P20" s="42">
        <f t="shared" si="4"/>
        <v>1156.56</v>
      </c>
      <c r="Q20" s="44">
        <f t="shared" si="13"/>
        <v>9946.416</v>
      </c>
      <c r="R20" s="58"/>
    </row>
    <row r="21" spans="1:18" ht="12.75">
      <c r="A21" s="18">
        <f t="shared" si="5"/>
        <v>8</v>
      </c>
      <c r="B21" s="2" t="s">
        <v>11</v>
      </c>
      <c r="C21" s="8">
        <v>4</v>
      </c>
      <c r="D21" s="11">
        <v>965.7</v>
      </c>
      <c r="E21" s="42">
        <f t="shared" si="0"/>
        <v>28.971</v>
      </c>
      <c r="F21" s="42">
        <f t="shared" si="6"/>
        <v>231.768</v>
      </c>
      <c r="G21" s="42">
        <f t="shared" si="7"/>
        <v>473.19300000000004</v>
      </c>
      <c r="H21" s="49">
        <f t="shared" si="8"/>
        <v>1390.608</v>
      </c>
      <c r="I21" s="42">
        <f t="shared" si="1"/>
        <v>202.797</v>
      </c>
      <c r="J21" s="42">
        <f t="shared" si="2"/>
        <v>1931.4</v>
      </c>
      <c r="K21" s="33">
        <f t="shared" si="9"/>
        <v>222.11100000000002</v>
      </c>
      <c r="L21" s="42">
        <f t="shared" si="10"/>
        <v>3177.1530000000002</v>
      </c>
      <c r="M21" s="44">
        <f t="shared" si="3"/>
        <v>7658.001</v>
      </c>
      <c r="N21" s="42">
        <f t="shared" si="11"/>
        <v>212.454</v>
      </c>
      <c r="O21" s="42">
        <f t="shared" si="12"/>
        <v>936.729</v>
      </c>
      <c r="P21" s="42">
        <f t="shared" si="4"/>
        <v>1158.84</v>
      </c>
      <c r="Q21" s="44">
        <f t="shared" si="13"/>
        <v>9966.024000000001</v>
      </c>
      <c r="R21" s="58"/>
    </row>
    <row r="22" spans="1:18" ht="12.75">
      <c r="A22" s="18">
        <f t="shared" si="5"/>
        <v>9</v>
      </c>
      <c r="B22" s="2" t="s">
        <v>10</v>
      </c>
      <c r="C22" s="8">
        <v>5</v>
      </c>
      <c r="D22" s="11">
        <v>905.8</v>
      </c>
      <c r="E22" s="42">
        <f t="shared" si="0"/>
        <v>27.173999999999996</v>
      </c>
      <c r="F22" s="42">
        <f t="shared" si="6"/>
        <v>217.39199999999997</v>
      </c>
      <c r="G22" s="42">
        <f t="shared" si="7"/>
        <v>443.842</v>
      </c>
      <c r="H22" s="49">
        <f t="shared" si="8"/>
        <v>1304.3519999999999</v>
      </c>
      <c r="I22" s="42">
        <f t="shared" si="1"/>
        <v>190.218</v>
      </c>
      <c r="J22" s="42">
        <f t="shared" si="2"/>
        <v>1811.6</v>
      </c>
      <c r="K22" s="33">
        <f t="shared" si="9"/>
        <v>208.334</v>
      </c>
      <c r="L22" s="42">
        <f t="shared" si="10"/>
        <v>2980.082</v>
      </c>
      <c r="M22" s="44">
        <f t="shared" si="3"/>
        <v>7182.993999999999</v>
      </c>
      <c r="N22" s="42">
        <f t="shared" si="11"/>
        <v>199.27599999999998</v>
      </c>
      <c r="O22" s="42">
        <f t="shared" si="12"/>
        <v>878.626</v>
      </c>
      <c r="P22" s="42">
        <f t="shared" si="4"/>
        <v>1086.9599999999998</v>
      </c>
      <c r="Q22" s="44">
        <f t="shared" si="13"/>
        <v>9347.856</v>
      </c>
      <c r="R22" s="58"/>
    </row>
    <row r="23" spans="1:18" ht="12.75">
      <c r="A23" s="18">
        <f t="shared" si="5"/>
        <v>10</v>
      </c>
      <c r="B23" s="2" t="s">
        <v>10</v>
      </c>
      <c r="C23" s="8">
        <v>6</v>
      </c>
      <c r="D23" s="11">
        <v>964.95</v>
      </c>
      <c r="E23" s="42">
        <f t="shared" si="0"/>
        <v>28.9485</v>
      </c>
      <c r="F23" s="42">
        <f t="shared" si="6"/>
        <v>231.588</v>
      </c>
      <c r="G23" s="42">
        <f t="shared" si="7"/>
        <v>472.82550000000003</v>
      </c>
      <c r="H23" s="49">
        <f t="shared" si="8"/>
        <v>1389.528</v>
      </c>
      <c r="I23" s="42">
        <f t="shared" si="1"/>
        <v>202.6395</v>
      </c>
      <c r="J23" s="42">
        <f t="shared" si="2"/>
        <v>1929.9</v>
      </c>
      <c r="K23" s="33">
        <f t="shared" si="9"/>
        <v>221.93850000000003</v>
      </c>
      <c r="L23" s="42">
        <f t="shared" si="10"/>
        <v>3174.6855</v>
      </c>
      <c r="M23" s="44">
        <f t="shared" si="3"/>
        <v>7652.0535</v>
      </c>
      <c r="N23" s="42">
        <f t="shared" si="11"/>
        <v>212.28900000000002</v>
      </c>
      <c r="O23" s="42">
        <f t="shared" si="12"/>
        <v>936.0015</v>
      </c>
      <c r="P23" s="42">
        <f t="shared" si="4"/>
        <v>1157.94</v>
      </c>
      <c r="Q23" s="44">
        <f t="shared" si="13"/>
        <v>9958.284000000001</v>
      </c>
      <c r="R23" s="58"/>
    </row>
    <row r="24" spans="1:18" ht="12.75">
      <c r="A24" s="18">
        <f t="shared" si="5"/>
        <v>11</v>
      </c>
      <c r="B24" s="2" t="s">
        <v>12</v>
      </c>
      <c r="C24" s="8">
        <v>8</v>
      </c>
      <c r="D24" s="11">
        <v>2783.5</v>
      </c>
      <c r="E24" s="42">
        <f t="shared" si="0"/>
        <v>83.505</v>
      </c>
      <c r="F24" s="42">
        <f t="shared" si="6"/>
        <v>668.04</v>
      </c>
      <c r="G24" s="42">
        <f t="shared" si="7"/>
        <v>1363.915</v>
      </c>
      <c r="H24" s="49">
        <f t="shared" si="8"/>
        <v>4008.24</v>
      </c>
      <c r="I24" s="42">
        <f t="shared" si="1"/>
        <v>584.535</v>
      </c>
      <c r="J24" s="42">
        <f t="shared" si="2"/>
        <v>5567</v>
      </c>
      <c r="K24" s="33">
        <f t="shared" si="9"/>
        <v>640.205</v>
      </c>
      <c r="L24" s="42">
        <f t="shared" si="10"/>
        <v>9157.715</v>
      </c>
      <c r="M24" s="44">
        <f t="shared" si="3"/>
        <v>22073.155</v>
      </c>
      <c r="N24" s="42">
        <f t="shared" si="11"/>
        <v>612.37</v>
      </c>
      <c r="O24" s="42">
        <f t="shared" si="12"/>
        <v>2699.995</v>
      </c>
      <c r="P24" s="42">
        <f t="shared" si="4"/>
        <v>3340.2</v>
      </c>
      <c r="Q24" s="44">
        <f t="shared" si="13"/>
        <v>28725.72</v>
      </c>
      <c r="R24" s="58"/>
    </row>
    <row r="25" spans="1:18" ht="12.75">
      <c r="A25" s="18">
        <f t="shared" si="5"/>
        <v>12</v>
      </c>
      <c r="B25" s="2" t="s">
        <v>12</v>
      </c>
      <c r="C25" s="8">
        <v>16</v>
      </c>
      <c r="D25" s="11">
        <v>933.7</v>
      </c>
      <c r="E25" s="42">
        <f t="shared" si="0"/>
        <v>28.011</v>
      </c>
      <c r="F25" s="42">
        <f t="shared" si="6"/>
        <v>224.088</v>
      </c>
      <c r="G25" s="42">
        <f t="shared" si="7"/>
        <v>457.51300000000003</v>
      </c>
      <c r="H25" s="49">
        <f t="shared" si="8"/>
        <v>1344.528</v>
      </c>
      <c r="I25" s="42">
        <f t="shared" si="1"/>
        <v>196.077</v>
      </c>
      <c r="J25" s="42">
        <f t="shared" si="2"/>
        <v>1867.4</v>
      </c>
      <c r="K25" s="33">
        <f t="shared" si="9"/>
        <v>214.75100000000003</v>
      </c>
      <c r="L25" s="42">
        <f t="shared" si="10"/>
        <v>3071.873</v>
      </c>
      <c r="M25" s="44">
        <f t="shared" si="3"/>
        <v>7404.241</v>
      </c>
      <c r="N25" s="42">
        <f t="shared" si="11"/>
        <v>205.41400000000002</v>
      </c>
      <c r="O25" s="42">
        <f t="shared" si="12"/>
        <v>905.689</v>
      </c>
      <c r="P25" s="42">
        <f t="shared" si="4"/>
        <v>1120.44</v>
      </c>
      <c r="Q25" s="44">
        <f t="shared" si="13"/>
        <v>9635.784000000001</v>
      </c>
      <c r="R25" s="58"/>
    </row>
    <row r="26" spans="1:18" ht="12.75">
      <c r="A26" s="18">
        <f t="shared" si="5"/>
        <v>13</v>
      </c>
      <c r="B26" s="2" t="s">
        <v>13</v>
      </c>
      <c r="C26" s="8">
        <v>4</v>
      </c>
      <c r="D26" s="90">
        <v>2640.72</v>
      </c>
      <c r="E26" s="42">
        <f t="shared" si="0"/>
        <v>79.2216</v>
      </c>
      <c r="F26" s="42">
        <f t="shared" si="6"/>
        <v>633.7728</v>
      </c>
      <c r="G26" s="42">
        <f t="shared" si="7"/>
        <v>1293.9527999999998</v>
      </c>
      <c r="H26" s="49">
        <f t="shared" si="8"/>
        <v>3802.6367999999998</v>
      </c>
      <c r="I26" s="42">
        <f t="shared" si="1"/>
        <v>554.5511999999999</v>
      </c>
      <c r="J26" s="42">
        <f t="shared" si="2"/>
        <v>5281.44</v>
      </c>
      <c r="K26" s="33">
        <f t="shared" si="9"/>
        <v>607.3656</v>
      </c>
      <c r="L26" s="42">
        <f t="shared" si="10"/>
        <v>8687.968799999999</v>
      </c>
      <c r="M26" s="44">
        <f t="shared" si="3"/>
        <v>20940.9096</v>
      </c>
      <c r="N26" s="42">
        <f t="shared" si="11"/>
        <v>580.9584</v>
      </c>
      <c r="O26" s="42">
        <f t="shared" si="12"/>
        <v>2561.4984</v>
      </c>
      <c r="P26" s="42">
        <f t="shared" si="4"/>
        <v>3168.8639999999996</v>
      </c>
      <c r="Q26" s="44">
        <f t="shared" si="13"/>
        <v>27252.2304</v>
      </c>
      <c r="R26" s="58"/>
    </row>
    <row r="27" spans="1:18" ht="12.75">
      <c r="A27" s="18">
        <f t="shared" si="5"/>
        <v>14</v>
      </c>
      <c r="B27" s="2" t="s">
        <v>13</v>
      </c>
      <c r="C27" s="8">
        <v>5</v>
      </c>
      <c r="D27" s="11">
        <v>3254.3</v>
      </c>
      <c r="E27" s="42">
        <f t="shared" si="0"/>
        <v>97.629</v>
      </c>
      <c r="F27" s="42">
        <f t="shared" si="6"/>
        <v>781.032</v>
      </c>
      <c r="G27" s="42">
        <f t="shared" si="7"/>
        <v>1594.607</v>
      </c>
      <c r="H27" s="49">
        <f t="shared" si="8"/>
        <v>4686.192</v>
      </c>
      <c r="I27" s="42">
        <f t="shared" si="1"/>
        <v>683.403</v>
      </c>
      <c r="J27" s="42">
        <f t="shared" si="2"/>
        <v>6508.6</v>
      </c>
      <c r="K27" s="33">
        <f t="shared" si="9"/>
        <v>748.489</v>
      </c>
      <c r="L27" s="42">
        <f t="shared" si="10"/>
        <v>10706.647</v>
      </c>
      <c r="M27" s="44">
        <f t="shared" si="3"/>
        <v>25806.599000000002</v>
      </c>
      <c r="N27" s="42">
        <f t="shared" si="11"/>
        <v>715.946</v>
      </c>
      <c r="O27" s="42">
        <f t="shared" si="12"/>
        <v>3156.6710000000003</v>
      </c>
      <c r="P27" s="42">
        <f t="shared" si="4"/>
        <v>3905.16</v>
      </c>
      <c r="Q27" s="44">
        <f t="shared" si="13"/>
        <v>33584.376000000004</v>
      </c>
      <c r="R27" s="58"/>
    </row>
    <row r="28" spans="1:18" ht="12.75">
      <c r="A28" s="18">
        <f t="shared" si="5"/>
        <v>15</v>
      </c>
      <c r="B28" s="2" t="s">
        <v>14</v>
      </c>
      <c r="C28" s="8">
        <v>144</v>
      </c>
      <c r="D28" s="11">
        <v>3121.17</v>
      </c>
      <c r="E28" s="42">
        <f t="shared" si="0"/>
        <v>93.6351</v>
      </c>
      <c r="F28" s="42">
        <f t="shared" si="6"/>
        <v>749.0808</v>
      </c>
      <c r="G28" s="42">
        <f t="shared" si="7"/>
        <v>1529.3733</v>
      </c>
      <c r="H28" s="49">
        <f t="shared" si="8"/>
        <v>4494.4848</v>
      </c>
      <c r="I28" s="42">
        <f t="shared" si="1"/>
        <v>655.4457</v>
      </c>
      <c r="J28" s="42">
        <f t="shared" si="2"/>
        <v>6242.34</v>
      </c>
      <c r="K28" s="33">
        <f t="shared" si="9"/>
        <v>717.8691</v>
      </c>
      <c r="L28" s="42">
        <f t="shared" si="10"/>
        <v>10268.649300000001</v>
      </c>
      <c r="M28" s="44">
        <f t="shared" si="3"/>
        <v>24750.8781</v>
      </c>
      <c r="N28" s="42">
        <f t="shared" si="11"/>
        <v>686.6574</v>
      </c>
      <c r="O28" s="42">
        <f t="shared" si="12"/>
        <v>3027.5349</v>
      </c>
      <c r="P28" s="42">
        <f t="shared" si="4"/>
        <v>3745.404</v>
      </c>
      <c r="Q28" s="44">
        <f t="shared" si="13"/>
        <v>32210.474400000003</v>
      </c>
      <c r="R28" s="58"/>
    </row>
    <row r="29" spans="1:18" ht="12.75">
      <c r="A29" s="18">
        <f t="shared" si="5"/>
        <v>16</v>
      </c>
      <c r="B29" s="2" t="s">
        <v>15</v>
      </c>
      <c r="C29" s="8" t="s">
        <v>47</v>
      </c>
      <c r="D29" s="11">
        <v>1588.4</v>
      </c>
      <c r="E29" s="42">
        <f t="shared" si="0"/>
        <v>47.652</v>
      </c>
      <c r="F29" s="42">
        <f t="shared" si="6"/>
        <v>381.216</v>
      </c>
      <c r="G29" s="42">
        <f t="shared" si="7"/>
        <v>778.316</v>
      </c>
      <c r="H29" s="49">
        <f t="shared" si="8"/>
        <v>2287.296</v>
      </c>
      <c r="I29" s="42">
        <f t="shared" si="1"/>
        <v>333.564</v>
      </c>
      <c r="J29" s="42">
        <f t="shared" si="2"/>
        <v>3176.8</v>
      </c>
      <c r="K29" s="33">
        <f t="shared" si="9"/>
        <v>365.33200000000005</v>
      </c>
      <c r="L29" s="42">
        <f t="shared" si="10"/>
        <v>5225.836</v>
      </c>
      <c r="M29" s="44">
        <f t="shared" si="3"/>
        <v>12596.011999999999</v>
      </c>
      <c r="N29" s="42">
        <f t="shared" si="11"/>
        <v>349.44800000000004</v>
      </c>
      <c r="O29" s="42">
        <f t="shared" si="12"/>
        <v>1540.748</v>
      </c>
      <c r="P29" s="42">
        <f t="shared" si="4"/>
        <v>1906.08</v>
      </c>
      <c r="Q29" s="44">
        <f t="shared" si="13"/>
        <v>16392.288</v>
      </c>
      <c r="R29" s="58"/>
    </row>
    <row r="30" spans="1:18" ht="12.75">
      <c r="A30" s="18">
        <f>A29+1</f>
        <v>17</v>
      </c>
      <c r="B30" s="2" t="s">
        <v>15</v>
      </c>
      <c r="C30" s="8">
        <v>29</v>
      </c>
      <c r="D30" s="11">
        <v>1117</v>
      </c>
      <c r="E30" s="42">
        <f t="shared" si="0"/>
        <v>33.51</v>
      </c>
      <c r="F30" s="42">
        <f t="shared" si="6"/>
        <v>268.08</v>
      </c>
      <c r="G30" s="42">
        <f t="shared" si="7"/>
        <v>547.33</v>
      </c>
      <c r="H30" s="49">
        <f t="shared" si="8"/>
        <v>1608.48</v>
      </c>
      <c r="I30" s="42">
        <f t="shared" si="1"/>
        <v>234.57</v>
      </c>
      <c r="J30" s="42">
        <f t="shared" si="2"/>
        <v>2234</v>
      </c>
      <c r="K30" s="33">
        <f t="shared" si="9"/>
        <v>256.91</v>
      </c>
      <c r="L30" s="42">
        <f t="shared" si="10"/>
        <v>3674.93</v>
      </c>
      <c r="M30" s="44">
        <f t="shared" si="3"/>
        <v>8857.81</v>
      </c>
      <c r="N30" s="42">
        <f t="shared" si="11"/>
        <v>245.74</v>
      </c>
      <c r="O30" s="42">
        <f t="shared" si="12"/>
        <v>1083.49</v>
      </c>
      <c r="P30" s="42">
        <f t="shared" si="4"/>
        <v>1340.3999999999999</v>
      </c>
      <c r="Q30" s="44">
        <f t="shared" si="13"/>
        <v>11527.44</v>
      </c>
      <c r="R30" s="58"/>
    </row>
    <row r="31" spans="1:18" ht="12.75">
      <c r="A31" s="18">
        <f t="shared" si="5"/>
        <v>18</v>
      </c>
      <c r="B31" s="2" t="s">
        <v>15</v>
      </c>
      <c r="C31" s="8" t="s">
        <v>48</v>
      </c>
      <c r="D31" s="11">
        <v>782.1</v>
      </c>
      <c r="E31" s="42">
        <f t="shared" si="0"/>
        <v>23.463</v>
      </c>
      <c r="F31" s="42">
        <f t="shared" si="6"/>
        <v>187.704</v>
      </c>
      <c r="G31" s="42">
        <f t="shared" si="7"/>
        <v>383.229</v>
      </c>
      <c r="H31" s="49">
        <f t="shared" si="8"/>
        <v>1126.224</v>
      </c>
      <c r="I31" s="42">
        <f t="shared" si="1"/>
        <v>164.24099999999999</v>
      </c>
      <c r="J31" s="42">
        <f t="shared" si="2"/>
        <v>1564.2</v>
      </c>
      <c r="K31" s="33">
        <f t="shared" si="9"/>
        <v>179.883</v>
      </c>
      <c r="L31" s="42">
        <f t="shared" si="10"/>
        <v>2573.109</v>
      </c>
      <c r="M31" s="44">
        <f t="shared" si="3"/>
        <v>6202.053</v>
      </c>
      <c r="N31" s="42">
        <f t="shared" si="11"/>
        <v>172.062</v>
      </c>
      <c r="O31" s="42">
        <f t="shared" si="12"/>
        <v>758.6370000000001</v>
      </c>
      <c r="P31" s="42">
        <f t="shared" si="4"/>
        <v>938.52</v>
      </c>
      <c r="Q31" s="44">
        <f t="shared" si="13"/>
        <v>8071.272000000001</v>
      </c>
      <c r="R31" s="58"/>
    </row>
    <row r="32" spans="1:18" ht="12.75">
      <c r="A32" s="18">
        <f t="shared" si="5"/>
        <v>19</v>
      </c>
      <c r="B32" s="2" t="s">
        <v>16</v>
      </c>
      <c r="C32" s="8" t="s">
        <v>49</v>
      </c>
      <c r="D32" s="11">
        <v>1116.8</v>
      </c>
      <c r="E32" s="42">
        <f t="shared" si="0"/>
        <v>33.504</v>
      </c>
      <c r="F32" s="42">
        <f t="shared" si="6"/>
        <v>268.032</v>
      </c>
      <c r="G32" s="42">
        <f t="shared" si="7"/>
        <v>547.232</v>
      </c>
      <c r="H32" s="49">
        <f t="shared" si="8"/>
        <v>1608.1919999999998</v>
      </c>
      <c r="I32" s="42">
        <f t="shared" si="1"/>
        <v>234.528</v>
      </c>
      <c r="J32" s="42">
        <f t="shared" si="2"/>
        <v>2233.6</v>
      </c>
      <c r="K32" s="33">
        <f t="shared" si="9"/>
        <v>256.864</v>
      </c>
      <c r="L32" s="42">
        <f t="shared" si="10"/>
        <v>3674.272</v>
      </c>
      <c r="M32" s="44">
        <f t="shared" si="3"/>
        <v>8856.223999999998</v>
      </c>
      <c r="N32" s="42">
        <f t="shared" si="11"/>
        <v>245.696</v>
      </c>
      <c r="O32" s="42">
        <f t="shared" si="12"/>
        <v>1083.2959999999998</v>
      </c>
      <c r="P32" s="42">
        <f t="shared" si="4"/>
        <v>1340.1599999999999</v>
      </c>
      <c r="Q32" s="44">
        <f t="shared" si="13"/>
        <v>11525.376</v>
      </c>
      <c r="R32" s="58"/>
    </row>
    <row r="33" spans="1:18" ht="12.75">
      <c r="A33" s="18">
        <f t="shared" si="5"/>
        <v>20</v>
      </c>
      <c r="B33" s="3" t="s">
        <v>17</v>
      </c>
      <c r="C33" s="4">
        <v>2</v>
      </c>
      <c r="D33" s="11">
        <v>4103.13</v>
      </c>
      <c r="E33" s="42">
        <f t="shared" si="0"/>
        <v>123.0939</v>
      </c>
      <c r="F33" s="42">
        <f t="shared" si="6"/>
        <v>984.7512</v>
      </c>
      <c r="G33" s="42">
        <f t="shared" si="7"/>
        <v>2010.5337</v>
      </c>
      <c r="H33" s="49">
        <f t="shared" si="8"/>
        <v>5908.5072</v>
      </c>
      <c r="I33" s="42">
        <f t="shared" si="1"/>
        <v>861.6573</v>
      </c>
      <c r="J33" s="42">
        <f t="shared" si="2"/>
        <v>8206.26</v>
      </c>
      <c r="K33" s="33">
        <f t="shared" si="9"/>
        <v>943.7199</v>
      </c>
      <c r="L33" s="42">
        <f t="shared" si="10"/>
        <v>13499.297700000001</v>
      </c>
      <c r="M33" s="44">
        <f t="shared" si="3"/>
        <v>32537.8209</v>
      </c>
      <c r="N33" s="42">
        <f t="shared" si="11"/>
        <v>902.6886000000001</v>
      </c>
      <c r="O33" s="42">
        <f t="shared" si="12"/>
        <v>3980.0361</v>
      </c>
      <c r="P33" s="42">
        <f t="shared" si="4"/>
        <v>4923.756</v>
      </c>
      <c r="Q33" s="44">
        <f t="shared" si="13"/>
        <v>42344.3016</v>
      </c>
      <c r="R33" s="58"/>
    </row>
    <row r="34" spans="1:18" ht="15">
      <c r="A34" s="18"/>
      <c r="B34" s="3"/>
      <c r="C34" s="4"/>
      <c r="D34" s="11"/>
      <c r="E34" s="42"/>
      <c r="F34" s="42"/>
      <c r="G34" s="177" t="s">
        <v>62</v>
      </c>
      <c r="H34" s="178"/>
      <c r="I34" s="178"/>
      <c r="J34" s="178"/>
      <c r="K34" s="178"/>
      <c r="L34" s="178"/>
      <c r="M34" s="178"/>
      <c r="N34" s="178"/>
      <c r="O34" s="179"/>
      <c r="P34" s="42"/>
      <c r="Q34" s="44"/>
      <c r="R34" s="58"/>
    </row>
    <row r="35" spans="1:18" ht="12.75">
      <c r="A35" s="181" t="s">
        <v>0</v>
      </c>
      <c r="B35" s="182" t="s">
        <v>1</v>
      </c>
      <c r="C35" s="181" t="s">
        <v>2</v>
      </c>
      <c r="D35" s="183" t="s">
        <v>31</v>
      </c>
      <c r="E35" s="176" t="s">
        <v>33</v>
      </c>
      <c r="F35" s="176" t="s">
        <v>34</v>
      </c>
      <c r="G35" s="176" t="s">
        <v>35</v>
      </c>
      <c r="H35" s="186" t="s">
        <v>36</v>
      </c>
      <c r="I35" s="176" t="s">
        <v>37</v>
      </c>
      <c r="J35" s="176" t="s">
        <v>38</v>
      </c>
      <c r="K35" s="176" t="s">
        <v>39</v>
      </c>
      <c r="L35" s="176" t="s">
        <v>40</v>
      </c>
      <c r="M35" s="180" t="s">
        <v>41</v>
      </c>
      <c r="N35" s="176" t="s">
        <v>42</v>
      </c>
      <c r="O35" s="176" t="s">
        <v>43</v>
      </c>
      <c r="P35" s="176" t="s">
        <v>32</v>
      </c>
      <c r="Q35" s="176" t="s">
        <v>44</v>
      </c>
      <c r="R35" s="189"/>
    </row>
    <row r="36" spans="1:18" ht="17.25" customHeight="1">
      <c r="A36" s="181"/>
      <c r="B36" s="181"/>
      <c r="C36" s="181"/>
      <c r="D36" s="183"/>
      <c r="E36" s="176"/>
      <c r="F36" s="176"/>
      <c r="G36" s="176"/>
      <c r="H36" s="186"/>
      <c r="I36" s="176"/>
      <c r="J36" s="176"/>
      <c r="K36" s="176"/>
      <c r="L36" s="176"/>
      <c r="M36" s="180"/>
      <c r="N36" s="176"/>
      <c r="O36" s="176"/>
      <c r="P36" s="176"/>
      <c r="Q36" s="176"/>
      <c r="R36" s="189"/>
    </row>
    <row r="37" spans="1:18" ht="12.75">
      <c r="A37" s="10">
        <v>1</v>
      </c>
      <c r="B37" s="10">
        <v>2</v>
      </c>
      <c r="C37" s="10">
        <v>3</v>
      </c>
      <c r="D37" s="89">
        <v>4</v>
      </c>
      <c r="E37" s="9">
        <v>5</v>
      </c>
      <c r="F37" s="9">
        <v>6</v>
      </c>
      <c r="G37" s="9">
        <v>7</v>
      </c>
      <c r="H37" s="9">
        <v>8</v>
      </c>
      <c r="I37" s="41">
        <v>9</v>
      </c>
      <c r="J37" s="9">
        <v>10</v>
      </c>
      <c r="K37" s="9">
        <v>11</v>
      </c>
      <c r="L37" s="9">
        <v>12</v>
      </c>
      <c r="M37" s="14">
        <v>13</v>
      </c>
      <c r="N37" s="9">
        <v>14</v>
      </c>
      <c r="O37" s="9">
        <v>15</v>
      </c>
      <c r="P37" s="9">
        <v>16</v>
      </c>
      <c r="Q37" s="9">
        <v>17</v>
      </c>
      <c r="R37" s="58"/>
    </row>
    <row r="38" spans="1:18" ht="12.75">
      <c r="A38" s="16"/>
      <c r="B38" s="16"/>
      <c r="C38" s="16"/>
      <c r="D38" s="17"/>
      <c r="E38" s="70">
        <v>0.03</v>
      </c>
      <c r="F38" s="70">
        <v>0.24</v>
      </c>
      <c r="G38" s="70">
        <v>0.49</v>
      </c>
      <c r="H38" s="70">
        <v>1.44</v>
      </c>
      <c r="I38" s="71">
        <v>0.21</v>
      </c>
      <c r="J38" s="70">
        <v>2</v>
      </c>
      <c r="K38" s="70">
        <v>0.23</v>
      </c>
      <c r="L38" s="70">
        <v>3.29</v>
      </c>
      <c r="M38" s="70">
        <v>7.93</v>
      </c>
      <c r="N38" s="70">
        <v>0.22</v>
      </c>
      <c r="O38" s="70">
        <v>0.97</v>
      </c>
      <c r="P38" s="70">
        <v>1.2</v>
      </c>
      <c r="Q38" s="71">
        <v>10.32</v>
      </c>
      <c r="R38" s="58"/>
    </row>
    <row r="39" spans="1:18" ht="15.75">
      <c r="A39" s="16"/>
      <c r="B39" s="16"/>
      <c r="C39" s="16"/>
      <c r="D39" s="17"/>
      <c r="E39" s="56"/>
      <c r="F39" s="56"/>
      <c r="G39" s="156"/>
      <c r="H39" s="157"/>
      <c r="I39" s="157"/>
      <c r="J39" s="157"/>
      <c r="K39" s="157"/>
      <c r="L39" s="157"/>
      <c r="M39" s="157"/>
      <c r="N39" s="157"/>
      <c r="O39" s="158"/>
      <c r="P39" s="47"/>
      <c r="Q39" s="48"/>
      <c r="R39" s="58"/>
    </row>
    <row r="40" spans="1:18" ht="12.75">
      <c r="A40" s="18">
        <v>21</v>
      </c>
      <c r="B40" s="2" t="s">
        <v>19</v>
      </c>
      <c r="C40" s="8">
        <v>14</v>
      </c>
      <c r="D40" s="11">
        <v>650.1</v>
      </c>
      <c r="E40" s="42">
        <f aca="true" t="shared" si="14" ref="E40:E52">D40*E$9</f>
        <v>19.503</v>
      </c>
      <c r="F40" s="42">
        <f t="shared" si="6"/>
        <v>156.024</v>
      </c>
      <c r="G40" s="42">
        <f t="shared" si="7"/>
        <v>318.549</v>
      </c>
      <c r="H40" s="49">
        <f t="shared" si="8"/>
        <v>936.144</v>
      </c>
      <c r="I40" s="42">
        <f t="shared" si="1"/>
        <v>136.521</v>
      </c>
      <c r="J40" s="42">
        <f t="shared" si="2"/>
        <v>1300.2</v>
      </c>
      <c r="K40" s="33">
        <f t="shared" si="9"/>
        <v>149.52300000000002</v>
      </c>
      <c r="L40" s="42">
        <f t="shared" si="10"/>
        <v>2138.829</v>
      </c>
      <c r="M40" s="44">
        <f t="shared" si="3"/>
        <v>5155.293</v>
      </c>
      <c r="N40" s="42">
        <f t="shared" si="11"/>
        <v>143.02200000000002</v>
      </c>
      <c r="O40" s="42">
        <f t="shared" si="12"/>
        <v>630.597</v>
      </c>
      <c r="P40" s="42">
        <f t="shared" si="4"/>
        <v>780.12</v>
      </c>
      <c r="Q40" s="44">
        <f>D40*Q$9</f>
        <v>6709.032</v>
      </c>
      <c r="R40" s="58"/>
    </row>
    <row r="41" spans="1:18" ht="12.75">
      <c r="A41" s="18">
        <f t="shared" si="5"/>
        <v>22</v>
      </c>
      <c r="B41" s="3" t="s">
        <v>20</v>
      </c>
      <c r="C41" s="4">
        <v>4</v>
      </c>
      <c r="D41" s="11">
        <v>2539.81</v>
      </c>
      <c r="E41" s="42">
        <f t="shared" si="14"/>
        <v>76.1943</v>
      </c>
      <c r="F41" s="42">
        <f t="shared" si="6"/>
        <v>609.5544</v>
      </c>
      <c r="G41" s="42">
        <f t="shared" si="7"/>
        <v>1244.5068999999999</v>
      </c>
      <c r="H41" s="49">
        <f t="shared" si="8"/>
        <v>3657.3264</v>
      </c>
      <c r="I41" s="42">
        <f t="shared" si="1"/>
        <v>533.3601</v>
      </c>
      <c r="J41" s="42">
        <f t="shared" si="2"/>
        <v>5079.62</v>
      </c>
      <c r="K41" s="33">
        <f t="shared" si="9"/>
        <v>584.1563</v>
      </c>
      <c r="L41" s="42">
        <f t="shared" si="10"/>
        <v>8355.9749</v>
      </c>
      <c r="M41" s="44">
        <f t="shared" si="3"/>
        <v>20140.6933</v>
      </c>
      <c r="N41" s="42">
        <f t="shared" si="11"/>
        <v>558.7582</v>
      </c>
      <c r="O41" s="42">
        <f t="shared" si="12"/>
        <v>2463.6157</v>
      </c>
      <c r="P41" s="42">
        <f t="shared" si="4"/>
        <v>3047.772</v>
      </c>
      <c r="Q41" s="44">
        <f aca="true" t="shared" si="15" ref="Q41:Q60">D41*Q$9</f>
        <v>26210.8392</v>
      </c>
      <c r="R41" s="58"/>
    </row>
    <row r="42" spans="1:18" ht="12.75">
      <c r="A42" s="18">
        <f t="shared" si="5"/>
        <v>23</v>
      </c>
      <c r="B42" s="3" t="s">
        <v>23</v>
      </c>
      <c r="C42" s="4">
        <v>5</v>
      </c>
      <c r="D42" s="11">
        <v>2007.2</v>
      </c>
      <c r="E42" s="42">
        <f t="shared" si="14"/>
        <v>60.216</v>
      </c>
      <c r="F42" s="42">
        <f t="shared" si="6"/>
        <v>481.728</v>
      </c>
      <c r="G42" s="42">
        <f t="shared" si="7"/>
        <v>983.528</v>
      </c>
      <c r="H42" s="49">
        <f t="shared" si="8"/>
        <v>2890.368</v>
      </c>
      <c r="I42" s="42">
        <f t="shared" si="1"/>
        <v>421.512</v>
      </c>
      <c r="J42" s="42">
        <f t="shared" si="2"/>
        <v>4014.4</v>
      </c>
      <c r="K42" s="33">
        <f t="shared" si="9"/>
        <v>461.656</v>
      </c>
      <c r="L42" s="42">
        <f t="shared" si="10"/>
        <v>6603.688</v>
      </c>
      <c r="M42" s="44">
        <f t="shared" si="3"/>
        <v>15917.096000000001</v>
      </c>
      <c r="N42" s="42">
        <f t="shared" si="11"/>
        <v>441.584</v>
      </c>
      <c r="O42" s="42">
        <f t="shared" si="12"/>
        <v>1946.984</v>
      </c>
      <c r="P42" s="42">
        <f t="shared" si="4"/>
        <v>2408.64</v>
      </c>
      <c r="Q42" s="44">
        <f t="shared" si="15"/>
        <v>20714.304</v>
      </c>
      <c r="R42" s="58"/>
    </row>
    <row r="43" spans="1:18" ht="12.75">
      <c r="A43" s="18">
        <f t="shared" si="5"/>
        <v>24</v>
      </c>
      <c r="B43" s="3" t="s">
        <v>23</v>
      </c>
      <c r="C43" s="4">
        <v>6</v>
      </c>
      <c r="D43" s="11">
        <v>2551.6</v>
      </c>
      <c r="E43" s="42">
        <f t="shared" si="14"/>
        <v>76.54799999999999</v>
      </c>
      <c r="F43" s="42">
        <f t="shared" si="6"/>
        <v>612.3839999999999</v>
      </c>
      <c r="G43" s="42">
        <f t="shared" si="7"/>
        <v>1250.2839999999999</v>
      </c>
      <c r="H43" s="49">
        <f t="shared" si="8"/>
        <v>3674.3039999999996</v>
      </c>
      <c r="I43" s="42">
        <f t="shared" si="1"/>
        <v>535.836</v>
      </c>
      <c r="J43" s="42">
        <f t="shared" si="2"/>
        <v>5103.2</v>
      </c>
      <c r="K43" s="33">
        <f t="shared" si="9"/>
        <v>586.868</v>
      </c>
      <c r="L43" s="42">
        <f t="shared" si="10"/>
        <v>8394.764</v>
      </c>
      <c r="M43" s="44">
        <f t="shared" si="3"/>
        <v>20234.188000000002</v>
      </c>
      <c r="N43" s="42">
        <f t="shared" si="11"/>
        <v>561.352</v>
      </c>
      <c r="O43" s="42">
        <f t="shared" si="12"/>
        <v>2475.0519999999997</v>
      </c>
      <c r="P43" s="42">
        <f t="shared" si="4"/>
        <v>3061.9199999999996</v>
      </c>
      <c r="Q43" s="44">
        <f t="shared" si="15"/>
        <v>26332.512</v>
      </c>
      <c r="R43" s="58"/>
    </row>
    <row r="44" spans="1:18" ht="12.75">
      <c r="A44" s="18">
        <f t="shared" si="5"/>
        <v>25</v>
      </c>
      <c r="B44" s="3" t="s">
        <v>23</v>
      </c>
      <c r="C44" s="4">
        <v>7</v>
      </c>
      <c r="D44" s="90">
        <v>1905.26</v>
      </c>
      <c r="E44" s="42">
        <f t="shared" si="14"/>
        <v>57.157799999999995</v>
      </c>
      <c r="F44" s="42">
        <f t="shared" si="6"/>
        <v>457.26239999999996</v>
      </c>
      <c r="G44" s="42">
        <f t="shared" si="7"/>
        <v>933.5774</v>
      </c>
      <c r="H44" s="49">
        <f t="shared" si="8"/>
        <v>2743.5744</v>
      </c>
      <c r="I44" s="42">
        <f t="shared" si="1"/>
        <v>400.1046</v>
      </c>
      <c r="J44" s="42">
        <f t="shared" si="2"/>
        <v>3810.52</v>
      </c>
      <c r="K44" s="33">
        <f t="shared" si="9"/>
        <v>438.20980000000003</v>
      </c>
      <c r="L44" s="42">
        <f t="shared" si="10"/>
        <v>6268.3054</v>
      </c>
      <c r="M44" s="44">
        <f t="shared" si="3"/>
        <v>15108.711800000001</v>
      </c>
      <c r="N44" s="42">
        <f t="shared" si="11"/>
        <v>419.1572</v>
      </c>
      <c r="O44" s="42">
        <f t="shared" si="12"/>
        <v>1848.1022</v>
      </c>
      <c r="P44" s="42">
        <f t="shared" si="4"/>
        <v>2286.312</v>
      </c>
      <c r="Q44" s="44">
        <f t="shared" si="15"/>
        <v>19662.2832</v>
      </c>
      <c r="R44" s="58"/>
    </row>
    <row r="45" spans="1:18" ht="12.75">
      <c r="A45" s="18">
        <f t="shared" si="5"/>
        <v>26</v>
      </c>
      <c r="B45" s="3" t="s">
        <v>23</v>
      </c>
      <c r="C45" s="4">
        <v>8</v>
      </c>
      <c r="D45" s="11">
        <v>2543.1</v>
      </c>
      <c r="E45" s="42">
        <f t="shared" si="14"/>
        <v>76.29299999999999</v>
      </c>
      <c r="F45" s="42">
        <f t="shared" si="6"/>
        <v>610.3439999999999</v>
      </c>
      <c r="G45" s="42">
        <f t="shared" si="7"/>
        <v>1246.119</v>
      </c>
      <c r="H45" s="49">
        <f t="shared" si="8"/>
        <v>3662.064</v>
      </c>
      <c r="I45" s="42">
        <f t="shared" si="1"/>
        <v>534.0509999999999</v>
      </c>
      <c r="J45" s="42">
        <f t="shared" si="2"/>
        <v>5086.2</v>
      </c>
      <c r="K45" s="33">
        <f t="shared" si="9"/>
        <v>584.913</v>
      </c>
      <c r="L45" s="42">
        <f t="shared" si="10"/>
        <v>8366.798999999999</v>
      </c>
      <c r="M45" s="44">
        <f t="shared" si="3"/>
        <v>20166.783</v>
      </c>
      <c r="N45" s="42">
        <f t="shared" si="11"/>
        <v>559.482</v>
      </c>
      <c r="O45" s="42">
        <f t="shared" si="12"/>
        <v>2466.807</v>
      </c>
      <c r="P45" s="42">
        <f t="shared" si="4"/>
        <v>3051.72</v>
      </c>
      <c r="Q45" s="44">
        <f t="shared" si="15"/>
        <v>26244.792</v>
      </c>
      <c r="R45" s="58"/>
    </row>
    <row r="46" spans="1:18" ht="12.75">
      <c r="A46" s="18">
        <f t="shared" si="5"/>
        <v>27</v>
      </c>
      <c r="B46" s="3" t="s">
        <v>24</v>
      </c>
      <c r="C46" s="4">
        <v>92</v>
      </c>
      <c r="D46" s="11">
        <v>725.2</v>
      </c>
      <c r="E46" s="42">
        <f t="shared" si="14"/>
        <v>21.756</v>
      </c>
      <c r="F46" s="42">
        <f t="shared" si="6"/>
        <v>174.048</v>
      </c>
      <c r="G46" s="42">
        <f t="shared" si="7"/>
        <v>355.348</v>
      </c>
      <c r="H46" s="49">
        <f t="shared" si="8"/>
        <v>1044.288</v>
      </c>
      <c r="I46" s="42">
        <f t="shared" si="1"/>
        <v>152.292</v>
      </c>
      <c r="J46" s="42">
        <f t="shared" si="2"/>
        <v>1450.4</v>
      </c>
      <c r="K46" s="33">
        <f t="shared" si="9"/>
        <v>166.79600000000002</v>
      </c>
      <c r="L46" s="42">
        <f t="shared" si="10"/>
        <v>2385.9080000000004</v>
      </c>
      <c r="M46" s="44">
        <f t="shared" si="3"/>
        <v>5750.836</v>
      </c>
      <c r="N46" s="42">
        <f t="shared" si="11"/>
        <v>159.544</v>
      </c>
      <c r="O46" s="42">
        <f t="shared" si="12"/>
        <v>703.4440000000001</v>
      </c>
      <c r="P46" s="42">
        <f t="shared" si="4"/>
        <v>870.24</v>
      </c>
      <c r="Q46" s="44">
        <f t="shared" si="15"/>
        <v>7484.064</v>
      </c>
      <c r="R46" s="58"/>
    </row>
    <row r="47" spans="1:18" ht="12.75">
      <c r="A47" s="18">
        <f t="shared" si="5"/>
        <v>28</v>
      </c>
      <c r="B47" s="3" t="s">
        <v>24</v>
      </c>
      <c r="C47" s="4">
        <v>115</v>
      </c>
      <c r="D47" s="11">
        <v>3273.6</v>
      </c>
      <c r="E47" s="42">
        <f t="shared" si="14"/>
        <v>98.208</v>
      </c>
      <c r="F47" s="42">
        <f t="shared" si="6"/>
        <v>785.664</v>
      </c>
      <c r="G47" s="42">
        <f t="shared" si="7"/>
        <v>1604.0639999999999</v>
      </c>
      <c r="H47" s="49">
        <f t="shared" si="8"/>
        <v>4713.9839999999995</v>
      </c>
      <c r="I47" s="42">
        <f t="shared" si="1"/>
        <v>687.4559999999999</v>
      </c>
      <c r="J47" s="42">
        <f t="shared" si="2"/>
        <v>6547.2</v>
      </c>
      <c r="K47" s="33">
        <f t="shared" si="9"/>
        <v>752.928</v>
      </c>
      <c r="L47" s="42">
        <f t="shared" si="10"/>
        <v>10770.144</v>
      </c>
      <c r="M47" s="44">
        <f t="shared" si="3"/>
        <v>25959.648</v>
      </c>
      <c r="N47" s="42">
        <f t="shared" si="11"/>
        <v>720.192</v>
      </c>
      <c r="O47" s="42">
        <f t="shared" si="12"/>
        <v>3175.392</v>
      </c>
      <c r="P47" s="42">
        <f t="shared" si="4"/>
        <v>3928.3199999999997</v>
      </c>
      <c r="Q47" s="44">
        <f t="shared" si="15"/>
        <v>33783.552</v>
      </c>
      <c r="R47" s="58"/>
    </row>
    <row r="48" spans="1:18" ht="12.75">
      <c r="A48" s="18">
        <f t="shared" si="5"/>
        <v>29</v>
      </c>
      <c r="B48" s="3" t="s">
        <v>24</v>
      </c>
      <c r="C48" s="4">
        <v>133</v>
      </c>
      <c r="D48" s="11">
        <v>426.3</v>
      </c>
      <c r="E48" s="42">
        <f t="shared" si="14"/>
        <v>12.789</v>
      </c>
      <c r="F48" s="42">
        <f t="shared" si="6"/>
        <v>102.312</v>
      </c>
      <c r="G48" s="42">
        <f t="shared" si="7"/>
        <v>208.887</v>
      </c>
      <c r="H48" s="49">
        <f t="shared" si="8"/>
        <v>613.872</v>
      </c>
      <c r="I48" s="42">
        <f t="shared" si="1"/>
        <v>89.523</v>
      </c>
      <c r="J48" s="42">
        <f t="shared" si="2"/>
        <v>852.6</v>
      </c>
      <c r="K48" s="33">
        <f t="shared" si="9"/>
        <v>98.049</v>
      </c>
      <c r="L48" s="42">
        <f t="shared" si="10"/>
        <v>1402.527</v>
      </c>
      <c r="M48" s="44">
        <f t="shared" si="3"/>
        <v>3380.5589999999997</v>
      </c>
      <c r="N48" s="42">
        <f t="shared" si="11"/>
        <v>93.786</v>
      </c>
      <c r="O48" s="42">
        <f t="shared" si="12"/>
        <v>413.511</v>
      </c>
      <c r="P48" s="42">
        <f t="shared" si="4"/>
        <v>511.56</v>
      </c>
      <c r="Q48" s="44">
        <f t="shared" si="15"/>
        <v>4399.416</v>
      </c>
      <c r="R48" s="58"/>
    </row>
    <row r="49" spans="1:18" ht="12.75">
      <c r="A49" s="18">
        <f t="shared" si="5"/>
        <v>30</v>
      </c>
      <c r="B49" s="3" t="s">
        <v>24</v>
      </c>
      <c r="C49" s="4">
        <v>135</v>
      </c>
      <c r="D49" s="11">
        <v>610</v>
      </c>
      <c r="E49" s="42">
        <f t="shared" si="14"/>
        <v>18.3</v>
      </c>
      <c r="F49" s="42">
        <f t="shared" si="6"/>
        <v>146.4</v>
      </c>
      <c r="G49" s="42">
        <f t="shared" si="7"/>
        <v>298.9</v>
      </c>
      <c r="H49" s="49">
        <f t="shared" si="8"/>
        <v>878.4</v>
      </c>
      <c r="I49" s="42">
        <f t="shared" si="1"/>
        <v>128.1</v>
      </c>
      <c r="J49" s="42">
        <f t="shared" si="2"/>
        <v>1220</v>
      </c>
      <c r="K49" s="33">
        <f t="shared" si="9"/>
        <v>140.3</v>
      </c>
      <c r="L49" s="42">
        <f t="shared" si="10"/>
        <v>2006.9</v>
      </c>
      <c r="M49" s="44">
        <f t="shared" si="3"/>
        <v>4837.3</v>
      </c>
      <c r="N49" s="42">
        <f t="shared" si="11"/>
        <v>134.2</v>
      </c>
      <c r="O49" s="42">
        <f t="shared" si="12"/>
        <v>591.6999999999999</v>
      </c>
      <c r="P49" s="42">
        <f t="shared" si="4"/>
        <v>732</v>
      </c>
      <c r="Q49" s="44">
        <f t="shared" si="15"/>
        <v>6295.2</v>
      </c>
      <c r="R49" s="58"/>
    </row>
    <row r="50" spans="1:18" ht="12.75">
      <c r="A50" s="18">
        <f t="shared" si="5"/>
        <v>31</v>
      </c>
      <c r="B50" s="3" t="s">
        <v>25</v>
      </c>
      <c r="C50" s="4">
        <v>15</v>
      </c>
      <c r="D50" s="11">
        <v>2450.38</v>
      </c>
      <c r="E50" s="42">
        <f t="shared" si="14"/>
        <v>73.5114</v>
      </c>
      <c r="F50" s="42">
        <f t="shared" si="6"/>
        <v>588.0912</v>
      </c>
      <c r="G50" s="42">
        <f t="shared" si="7"/>
        <v>1200.6862</v>
      </c>
      <c r="H50" s="49">
        <f t="shared" si="8"/>
        <v>3528.5472</v>
      </c>
      <c r="I50" s="42">
        <f t="shared" si="1"/>
        <v>514.5798</v>
      </c>
      <c r="J50" s="42">
        <f t="shared" si="2"/>
        <v>4900.76</v>
      </c>
      <c r="K50" s="33">
        <f t="shared" si="9"/>
        <v>563.5874</v>
      </c>
      <c r="L50" s="42">
        <f t="shared" si="10"/>
        <v>8061.7502</v>
      </c>
      <c r="M50" s="44">
        <f t="shared" si="3"/>
        <v>19431.513400000003</v>
      </c>
      <c r="N50" s="42">
        <f t="shared" si="11"/>
        <v>539.0836</v>
      </c>
      <c r="O50" s="42">
        <f t="shared" si="12"/>
        <v>2376.8686000000002</v>
      </c>
      <c r="P50" s="42">
        <f t="shared" si="4"/>
        <v>2940.456</v>
      </c>
      <c r="Q50" s="44">
        <f t="shared" si="15"/>
        <v>25287.9216</v>
      </c>
      <c r="R50" s="58"/>
    </row>
    <row r="51" spans="1:18" ht="12.75">
      <c r="A51" s="18">
        <f t="shared" si="5"/>
        <v>32</v>
      </c>
      <c r="B51" s="3" t="s">
        <v>26</v>
      </c>
      <c r="C51" s="4" t="s">
        <v>53</v>
      </c>
      <c r="D51" s="11">
        <v>283.7</v>
      </c>
      <c r="E51" s="42">
        <f t="shared" si="14"/>
        <v>8.511</v>
      </c>
      <c r="F51" s="42">
        <f t="shared" si="6"/>
        <v>68.088</v>
      </c>
      <c r="G51" s="42">
        <f t="shared" si="7"/>
        <v>139.013</v>
      </c>
      <c r="H51" s="49">
        <f t="shared" si="8"/>
        <v>408.52799999999996</v>
      </c>
      <c r="I51" s="42">
        <f t="shared" si="1"/>
        <v>59.577</v>
      </c>
      <c r="J51" s="42">
        <f t="shared" si="2"/>
        <v>567.4</v>
      </c>
      <c r="K51" s="33">
        <f t="shared" si="9"/>
        <v>65.251</v>
      </c>
      <c r="L51" s="42">
        <f t="shared" si="10"/>
        <v>933.3729999999999</v>
      </c>
      <c r="M51" s="44">
        <f t="shared" si="3"/>
        <v>2249.741</v>
      </c>
      <c r="N51" s="42">
        <f t="shared" si="11"/>
        <v>62.413999999999994</v>
      </c>
      <c r="O51" s="42">
        <f t="shared" si="12"/>
        <v>275.18899999999996</v>
      </c>
      <c r="P51" s="42">
        <f t="shared" si="4"/>
        <v>340.44</v>
      </c>
      <c r="Q51" s="44">
        <f t="shared" si="15"/>
        <v>2927.784</v>
      </c>
      <c r="R51" s="58"/>
    </row>
    <row r="52" spans="1:18" ht="12.75">
      <c r="A52" s="18">
        <f t="shared" si="5"/>
        <v>33</v>
      </c>
      <c r="B52" s="3" t="s">
        <v>26</v>
      </c>
      <c r="C52" s="4" t="s">
        <v>52</v>
      </c>
      <c r="D52" s="11">
        <v>275.5</v>
      </c>
      <c r="E52" s="42">
        <f t="shared" si="14"/>
        <v>8.265</v>
      </c>
      <c r="F52" s="42">
        <f t="shared" si="6"/>
        <v>66.12</v>
      </c>
      <c r="G52" s="42">
        <f t="shared" si="7"/>
        <v>134.995</v>
      </c>
      <c r="H52" s="49">
        <f t="shared" si="8"/>
        <v>396.71999999999997</v>
      </c>
      <c r="I52" s="42">
        <f t="shared" si="1"/>
        <v>57.855</v>
      </c>
      <c r="J52" s="42">
        <f t="shared" si="2"/>
        <v>551</v>
      </c>
      <c r="K52" s="33">
        <f t="shared" si="9"/>
        <v>63.365</v>
      </c>
      <c r="L52" s="42">
        <f t="shared" si="10"/>
        <v>906.395</v>
      </c>
      <c r="M52" s="44">
        <f t="shared" si="3"/>
        <v>2184.715</v>
      </c>
      <c r="N52" s="42">
        <f t="shared" si="11"/>
        <v>60.61</v>
      </c>
      <c r="O52" s="42">
        <f t="shared" si="12"/>
        <v>267.235</v>
      </c>
      <c r="P52" s="42">
        <f t="shared" si="4"/>
        <v>330.59999999999997</v>
      </c>
      <c r="Q52" s="44">
        <f t="shared" si="15"/>
        <v>2843.16</v>
      </c>
      <c r="R52" s="58"/>
    </row>
    <row r="53" spans="1:18" ht="12.75">
      <c r="A53" s="18">
        <f t="shared" si="5"/>
        <v>34</v>
      </c>
      <c r="B53" s="3" t="s">
        <v>27</v>
      </c>
      <c r="C53" s="4">
        <v>3</v>
      </c>
      <c r="D53" s="11">
        <v>265</v>
      </c>
      <c r="E53" s="50">
        <v>0</v>
      </c>
      <c r="F53" s="50">
        <v>0</v>
      </c>
      <c r="G53" s="50">
        <v>0</v>
      </c>
      <c r="H53" s="51">
        <v>0</v>
      </c>
      <c r="I53" s="42">
        <f t="shared" si="1"/>
        <v>55.65</v>
      </c>
      <c r="J53" s="42">
        <f t="shared" si="2"/>
        <v>530</v>
      </c>
      <c r="K53" s="33">
        <f t="shared" si="9"/>
        <v>60.95</v>
      </c>
      <c r="L53" s="42">
        <f t="shared" si="10"/>
        <v>871.85</v>
      </c>
      <c r="M53" s="44">
        <f t="shared" si="3"/>
        <v>1518.45</v>
      </c>
      <c r="N53" s="50">
        <v>0</v>
      </c>
      <c r="O53" s="42">
        <f t="shared" si="12"/>
        <v>257.05</v>
      </c>
      <c r="P53" s="42">
        <f t="shared" si="4"/>
        <v>318</v>
      </c>
      <c r="Q53" s="44">
        <f t="shared" si="15"/>
        <v>2734.8</v>
      </c>
      <c r="R53" s="58">
        <f>(D53*0.03)+(D53*0.24)+(D53*0.49)+(D53*1.44)+(D53*0.22)</f>
        <v>641.3</v>
      </c>
    </row>
    <row r="54" spans="1:18" ht="12.75">
      <c r="A54" s="18">
        <f t="shared" si="5"/>
        <v>35</v>
      </c>
      <c r="B54" s="2" t="s">
        <v>27</v>
      </c>
      <c r="C54" s="8">
        <v>4</v>
      </c>
      <c r="D54" s="11">
        <v>713.9</v>
      </c>
      <c r="E54" s="42">
        <f aca="true" t="shared" si="16" ref="E54:E60">D54*E$9</f>
        <v>21.416999999999998</v>
      </c>
      <c r="F54" s="42">
        <f t="shared" si="6"/>
        <v>171.33599999999998</v>
      </c>
      <c r="G54" s="42">
        <f t="shared" si="7"/>
        <v>349.811</v>
      </c>
      <c r="H54" s="49">
        <f t="shared" si="8"/>
        <v>1028.0159999999998</v>
      </c>
      <c r="I54" s="42">
        <f t="shared" si="1"/>
        <v>149.91899999999998</v>
      </c>
      <c r="J54" s="42">
        <f t="shared" si="2"/>
        <v>1427.8</v>
      </c>
      <c r="K54" s="33">
        <f t="shared" si="9"/>
        <v>164.197</v>
      </c>
      <c r="L54" s="42">
        <f t="shared" si="10"/>
        <v>2348.7309999999998</v>
      </c>
      <c r="M54" s="44">
        <f t="shared" si="3"/>
        <v>5661.227</v>
      </c>
      <c r="N54" s="42">
        <f t="shared" si="11"/>
        <v>157.058</v>
      </c>
      <c r="O54" s="42">
        <f t="shared" si="12"/>
        <v>692.483</v>
      </c>
      <c r="P54" s="42">
        <f t="shared" si="4"/>
        <v>856.68</v>
      </c>
      <c r="Q54" s="44">
        <f t="shared" si="15"/>
        <v>7367.448</v>
      </c>
      <c r="R54" s="58"/>
    </row>
    <row r="55" spans="1:18" ht="12.75">
      <c r="A55" s="18">
        <f t="shared" si="5"/>
        <v>36</v>
      </c>
      <c r="B55" s="3" t="s">
        <v>28</v>
      </c>
      <c r="C55" s="4">
        <v>3</v>
      </c>
      <c r="D55" s="11">
        <v>466</v>
      </c>
      <c r="E55" s="50">
        <v>0</v>
      </c>
      <c r="F55" s="42">
        <f t="shared" si="6"/>
        <v>111.83999999999999</v>
      </c>
      <c r="G55" s="50">
        <v>0</v>
      </c>
      <c r="H55" s="51">
        <v>0</v>
      </c>
      <c r="I55" s="50">
        <v>0</v>
      </c>
      <c r="J55" s="42">
        <f t="shared" si="2"/>
        <v>932</v>
      </c>
      <c r="K55" s="33">
        <f t="shared" si="9"/>
        <v>107.18</v>
      </c>
      <c r="L55" s="42">
        <f t="shared" si="10"/>
        <v>1533.14</v>
      </c>
      <c r="M55" s="44">
        <f t="shared" si="3"/>
        <v>2684.16</v>
      </c>
      <c r="N55" s="50">
        <v>0</v>
      </c>
      <c r="O55" s="42">
        <f t="shared" si="12"/>
        <v>452.02</v>
      </c>
      <c r="P55" s="42">
        <f t="shared" si="4"/>
        <v>559.1999999999999</v>
      </c>
      <c r="Q55" s="44">
        <f t="shared" si="15"/>
        <v>4809.12</v>
      </c>
      <c r="R55" s="58">
        <f>(D55*0.03)+(D55*0.49)+(D55*1.44)+(D55*0.21)+(D55*0.22)</f>
        <v>1113.74</v>
      </c>
    </row>
    <row r="56" spans="1:18" ht="12.75">
      <c r="A56" s="18">
        <f t="shared" si="5"/>
        <v>37</v>
      </c>
      <c r="B56" s="3" t="s">
        <v>28</v>
      </c>
      <c r="C56" s="4">
        <v>5</v>
      </c>
      <c r="D56" s="11">
        <v>467.5</v>
      </c>
      <c r="E56" s="42">
        <f t="shared" si="16"/>
        <v>14.025</v>
      </c>
      <c r="F56" s="42">
        <f t="shared" si="6"/>
        <v>112.2</v>
      </c>
      <c r="G56" s="42">
        <f t="shared" si="7"/>
        <v>229.075</v>
      </c>
      <c r="H56" s="49">
        <f t="shared" si="8"/>
        <v>673.1999999999999</v>
      </c>
      <c r="I56" s="42">
        <f t="shared" si="1"/>
        <v>98.175</v>
      </c>
      <c r="J56" s="42">
        <f t="shared" si="2"/>
        <v>935</v>
      </c>
      <c r="K56" s="33">
        <f t="shared" si="9"/>
        <v>107.525</v>
      </c>
      <c r="L56" s="42">
        <f t="shared" si="10"/>
        <v>1538.075</v>
      </c>
      <c r="M56" s="44">
        <f t="shared" si="3"/>
        <v>3707.2750000000005</v>
      </c>
      <c r="N56" s="50">
        <v>0</v>
      </c>
      <c r="O56" s="42">
        <f t="shared" si="12"/>
        <v>453.47499999999997</v>
      </c>
      <c r="P56" s="42">
        <f t="shared" si="4"/>
        <v>561</v>
      </c>
      <c r="Q56" s="44">
        <f t="shared" si="15"/>
        <v>4824.6</v>
      </c>
      <c r="R56" s="58">
        <f>(D56*0.22)</f>
        <v>102.85</v>
      </c>
    </row>
    <row r="57" spans="1:18" ht="12.75">
      <c r="A57" s="18">
        <f t="shared" si="5"/>
        <v>38</v>
      </c>
      <c r="B57" s="3" t="s">
        <v>29</v>
      </c>
      <c r="C57" s="4">
        <v>50</v>
      </c>
      <c r="D57" s="11">
        <v>867.2</v>
      </c>
      <c r="E57" s="42">
        <f t="shared" si="16"/>
        <v>26.016000000000002</v>
      </c>
      <c r="F57" s="42">
        <f t="shared" si="6"/>
        <v>208.12800000000001</v>
      </c>
      <c r="G57" s="42">
        <f t="shared" si="7"/>
        <v>424.928</v>
      </c>
      <c r="H57" s="49">
        <f t="shared" si="8"/>
        <v>1248.768</v>
      </c>
      <c r="I57" s="42">
        <f t="shared" si="1"/>
        <v>182.112</v>
      </c>
      <c r="J57" s="42">
        <f t="shared" si="2"/>
        <v>1734.4</v>
      </c>
      <c r="K57" s="33">
        <f t="shared" si="9"/>
        <v>199.45600000000002</v>
      </c>
      <c r="L57" s="42">
        <f t="shared" si="10"/>
        <v>2853.088</v>
      </c>
      <c r="M57" s="44">
        <f t="shared" si="3"/>
        <v>6876.896000000001</v>
      </c>
      <c r="N57" s="42">
        <f>D57*N$9</f>
        <v>190.78400000000002</v>
      </c>
      <c r="O57" s="42">
        <f t="shared" si="12"/>
        <v>841.184</v>
      </c>
      <c r="P57" s="42">
        <f t="shared" si="4"/>
        <v>1040.64</v>
      </c>
      <c r="Q57" s="44">
        <f t="shared" si="15"/>
        <v>8949.504</v>
      </c>
      <c r="R57" s="1"/>
    </row>
    <row r="58" spans="1:18" ht="12.75">
      <c r="A58" s="18">
        <f t="shared" si="5"/>
        <v>39</v>
      </c>
      <c r="B58" s="3" t="s">
        <v>30</v>
      </c>
      <c r="C58" s="4">
        <v>177</v>
      </c>
      <c r="D58" s="90">
        <v>2872.87</v>
      </c>
      <c r="E58" s="42">
        <f t="shared" si="16"/>
        <v>86.1861</v>
      </c>
      <c r="F58" s="42">
        <f t="shared" si="6"/>
        <v>689.4888</v>
      </c>
      <c r="G58" s="42">
        <f t="shared" si="7"/>
        <v>1407.7062999999998</v>
      </c>
      <c r="H58" s="49">
        <f t="shared" si="8"/>
        <v>4136.9328</v>
      </c>
      <c r="I58" s="42">
        <f t="shared" si="1"/>
        <v>603.3027</v>
      </c>
      <c r="J58" s="42">
        <f t="shared" si="2"/>
        <v>5745.74</v>
      </c>
      <c r="K58" s="33">
        <f t="shared" si="9"/>
        <v>660.7601</v>
      </c>
      <c r="L58" s="42">
        <f t="shared" si="10"/>
        <v>9451.7423</v>
      </c>
      <c r="M58" s="44">
        <f t="shared" si="3"/>
        <v>22781.8591</v>
      </c>
      <c r="N58" s="42">
        <f>D58*N$9</f>
        <v>632.0314</v>
      </c>
      <c r="O58" s="42">
        <f t="shared" si="12"/>
        <v>2786.6839</v>
      </c>
      <c r="P58" s="42">
        <f t="shared" si="4"/>
        <v>3447.444</v>
      </c>
      <c r="Q58" s="44">
        <f t="shared" si="15"/>
        <v>29648.0184</v>
      </c>
      <c r="R58" s="1"/>
    </row>
    <row r="59" spans="1:18" ht="12.75">
      <c r="A59" s="18">
        <f t="shared" si="5"/>
        <v>40</v>
      </c>
      <c r="B59" s="3" t="s">
        <v>30</v>
      </c>
      <c r="C59" s="4">
        <v>179</v>
      </c>
      <c r="D59" s="11">
        <v>1953.3</v>
      </c>
      <c r="E59" s="42">
        <f t="shared" si="16"/>
        <v>58.599</v>
      </c>
      <c r="F59" s="42">
        <f t="shared" si="6"/>
        <v>468.792</v>
      </c>
      <c r="G59" s="42">
        <f t="shared" si="7"/>
        <v>957.117</v>
      </c>
      <c r="H59" s="49">
        <f t="shared" si="8"/>
        <v>2812.752</v>
      </c>
      <c r="I59" s="42">
        <f t="shared" si="1"/>
        <v>410.193</v>
      </c>
      <c r="J59" s="42">
        <f t="shared" si="2"/>
        <v>3906.6</v>
      </c>
      <c r="K59" s="33">
        <f t="shared" si="9"/>
        <v>449.259</v>
      </c>
      <c r="L59" s="42">
        <f t="shared" si="10"/>
        <v>6426.357</v>
      </c>
      <c r="M59" s="44">
        <f t="shared" si="3"/>
        <v>15489.669</v>
      </c>
      <c r="N59" s="50">
        <v>0</v>
      </c>
      <c r="O59" s="42">
        <f t="shared" si="12"/>
        <v>1894.7009999999998</v>
      </c>
      <c r="P59" s="42">
        <f t="shared" si="4"/>
        <v>2343.96</v>
      </c>
      <c r="Q59" s="44">
        <f t="shared" si="15"/>
        <v>20158.056</v>
      </c>
      <c r="R59" s="58">
        <f>(D59*0.22)</f>
        <v>429.726</v>
      </c>
    </row>
    <row r="60" spans="1:18" ht="12.75">
      <c r="A60" s="18">
        <f t="shared" si="5"/>
        <v>41</v>
      </c>
      <c r="B60" s="3" t="s">
        <v>30</v>
      </c>
      <c r="C60" s="4">
        <v>181</v>
      </c>
      <c r="D60" s="11">
        <v>4405.4</v>
      </c>
      <c r="E60" s="42">
        <f t="shared" si="16"/>
        <v>132.16199999999998</v>
      </c>
      <c r="F60" s="42">
        <f t="shared" si="6"/>
        <v>1057.2959999999998</v>
      </c>
      <c r="G60" s="42">
        <f t="shared" si="7"/>
        <v>2158.6459999999997</v>
      </c>
      <c r="H60" s="49">
        <f t="shared" si="8"/>
        <v>6343.775999999999</v>
      </c>
      <c r="I60" s="42">
        <f t="shared" si="1"/>
        <v>925.1339999999999</v>
      </c>
      <c r="J60" s="42">
        <f t="shared" si="2"/>
        <v>8810.8</v>
      </c>
      <c r="K60" s="33">
        <f t="shared" si="9"/>
        <v>1013.242</v>
      </c>
      <c r="L60" s="42">
        <f t="shared" si="10"/>
        <v>14493.766</v>
      </c>
      <c r="M60" s="44">
        <f t="shared" si="3"/>
        <v>34934.822</v>
      </c>
      <c r="N60" s="42">
        <f>D60*N$9</f>
        <v>969.1879999999999</v>
      </c>
      <c r="O60" s="42">
        <f t="shared" si="12"/>
        <v>4273.237999999999</v>
      </c>
      <c r="P60" s="42">
        <f t="shared" si="4"/>
        <v>5286.48</v>
      </c>
      <c r="Q60" s="44">
        <f t="shared" si="15"/>
        <v>45463.727999999996</v>
      </c>
      <c r="R60" s="1"/>
    </row>
    <row r="61" spans="1:18" ht="12.75">
      <c r="A61" s="18"/>
      <c r="B61" s="3"/>
      <c r="C61" s="4"/>
      <c r="D61" s="12"/>
      <c r="E61" s="42"/>
      <c r="F61" s="42"/>
      <c r="G61" s="42"/>
      <c r="H61" s="49"/>
      <c r="I61" s="42"/>
      <c r="J61" s="42"/>
      <c r="K61" s="42"/>
      <c r="L61" s="42"/>
      <c r="M61" s="44"/>
      <c r="N61" s="42"/>
      <c r="O61" s="42"/>
      <c r="P61" s="42"/>
      <c r="Q61" s="42"/>
      <c r="R61" s="1"/>
    </row>
    <row r="62" spans="1:18" ht="12.75">
      <c r="A62" s="18"/>
      <c r="B62" s="3"/>
      <c r="C62" s="4" t="s">
        <v>41</v>
      </c>
      <c r="D62" s="25">
        <f>SUM(D14:D60)-D37</f>
        <v>74434.34999999998</v>
      </c>
      <c r="E62" s="52">
        <f aca="true" t="shared" si="17" ref="E62:P62">SUM(E14:E60)-E37-E38</f>
        <v>2211.100499999999</v>
      </c>
      <c r="F62" s="52">
        <f t="shared" si="17"/>
        <v>17800.643999999993</v>
      </c>
      <c r="G62" s="52">
        <f t="shared" si="17"/>
        <v>36114.6415</v>
      </c>
      <c r="H62" s="52">
        <f t="shared" si="17"/>
        <v>106132.824</v>
      </c>
      <c r="I62" s="52">
        <f t="shared" si="17"/>
        <v>15533.353499999997</v>
      </c>
      <c r="J62" s="52">
        <f t="shared" si="17"/>
        <v>148868.69999999995</v>
      </c>
      <c r="K62" s="52">
        <f t="shared" si="17"/>
        <v>17119.900500000003</v>
      </c>
      <c r="L62" s="52">
        <f t="shared" si="17"/>
        <v>244889.01150000002</v>
      </c>
      <c r="M62" s="44">
        <f t="shared" si="17"/>
        <v>588670.1755000001</v>
      </c>
      <c r="N62" s="42">
        <f t="shared" si="17"/>
        <v>15682.161</v>
      </c>
      <c r="O62" s="42">
        <f t="shared" si="17"/>
        <v>72201.3195</v>
      </c>
      <c r="P62" s="42">
        <f t="shared" si="17"/>
        <v>89321.22</v>
      </c>
      <c r="Q62" s="44">
        <f>(SUM(Q14:Q60)-Q37-Q38)-R62</f>
        <v>765874.8759999999</v>
      </c>
      <c r="R62" s="44">
        <f>SUM(R14:R60)-R37-R38</f>
        <v>2287.616</v>
      </c>
    </row>
    <row r="63" spans="1:18" ht="12.75">
      <c r="A63" s="18"/>
      <c r="B63" s="3"/>
      <c r="C63" s="4"/>
      <c r="D63" s="12"/>
      <c r="E63" s="42"/>
      <c r="F63" s="42"/>
      <c r="G63" s="42"/>
      <c r="H63" s="42"/>
      <c r="I63" s="42"/>
      <c r="J63" s="42"/>
      <c r="K63" s="42"/>
      <c r="L63" s="42"/>
      <c r="M63" s="45">
        <f>SUM(E62+F62+G62+H62+I62+J62+K62+L62)</f>
        <v>588670.1754999999</v>
      </c>
      <c r="N63" s="42"/>
      <c r="O63" s="19"/>
      <c r="P63" s="42"/>
      <c r="Q63" s="45">
        <f>SUM(M63+N62+O62+P62)</f>
        <v>765874.8759999998</v>
      </c>
      <c r="R63" s="1"/>
    </row>
    <row r="64" spans="1:18" ht="12.75">
      <c r="A64" s="18"/>
      <c r="B64" s="3"/>
      <c r="C64" s="4"/>
      <c r="D64" s="12"/>
      <c r="E64" s="55"/>
      <c r="F64" s="55"/>
      <c r="G64" s="55"/>
      <c r="H64" s="55"/>
      <c r="I64" s="55"/>
      <c r="J64" s="55"/>
      <c r="K64" s="55"/>
      <c r="L64" s="55"/>
      <c r="M64" s="77"/>
      <c r="N64" s="79"/>
      <c r="O64" s="80"/>
      <c r="P64" s="79"/>
      <c r="Q64" s="133"/>
      <c r="R64" s="1"/>
    </row>
    <row r="65" spans="1:18" ht="12.75">
      <c r="A65" s="18"/>
      <c r="B65" s="3"/>
      <c r="C65" s="4"/>
      <c r="D65" s="12"/>
      <c r="E65" s="55"/>
      <c r="F65" s="55"/>
      <c r="G65" s="55"/>
      <c r="H65" s="55"/>
      <c r="I65" s="55"/>
      <c r="J65" s="55"/>
      <c r="K65" s="55"/>
      <c r="L65" s="55"/>
      <c r="M65" s="77"/>
      <c r="N65" s="79"/>
      <c r="O65" s="80"/>
      <c r="P65" s="79"/>
      <c r="Q65" s="133"/>
      <c r="R65" s="1"/>
    </row>
    <row r="66" spans="1:18" ht="12.75">
      <c r="A66" s="18"/>
      <c r="B66" s="3"/>
      <c r="C66" s="4"/>
      <c r="D66" s="12"/>
      <c r="E66" s="55"/>
      <c r="F66" s="55"/>
      <c r="G66" s="55"/>
      <c r="H66" s="55"/>
      <c r="I66" s="55"/>
      <c r="J66" s="55"/>
      <c r="K66" s="55"/>
      <c r="L66" s="55"/>
      <c r="M66" s="77"/>
      <c r="N66" s="79"/>
      <c r="O66" s="80"/>
      <c r="P66" s="79"/>
      <c r="Q66" s="133"/>
      <c r="R66" s="1"/>
    </row>
    <row r="67" spans="1:18" ht="12.75">
      <c r="A67" s="18"/>
      <c r="B67" s="3"/>
      <c r="C67" s="4"/>
      <c r="D67" s="12"/>
      <c r="E67" s="55"/>
      <c r="F67" s="55"/>
      <c r="G67" s="55"/>
      <c r="H67" s="55"/>
      <c r="I67" s="55"/>
      <c r="J67" s="55"/>
      <c r="K67" s="55"/>
      <c r="L67" s="55"/>
      <c r="M67" s="77"/>
      <c r="N67" s="79"/>
      <c r="O67" s="80"/>
      <c r="P67" s="79"/>
      <c r="Q67" s="133"/>
      <c r="R67" s="1"/>
    </row>
    <row r="68" spans="1:18" ht="12.75">
      <c r="A68" s="18"/>
      <c r="B68" s="3"/>
      <c r="C68" s="4"/>
      <c r="D68" s="12"/>
      <c r="E68" s="55"/>
      <c r="F68" s="55"/>
      <c r="G68" s="55"/>
      <c r="H68" s="55"/>
      <c r="I68" s="55"/>
      <c r="J68" s="55"/>
      <c r="K68" s="55"/>
      <c r="L68" s="55"/>
      <c r="M68" s="77"/>
      <c r="N68" s="79"/>
      <c r="O68" s="80"/>
      <c r="P68" s="79"/>
      <c r="Q68" s="133"/>
      <c r="R68" s="1"/>
    </row>
    <row r="69" spans="1:18" ht="12.75">
      <c r="A69" s="18"/>
      <c r="B69" s="3"/>
      <c r="C69" s="4"/>
      <c r="D69" s="12"/>
      <c r="E69" s="55"/>
      <c r="F69" s="55"/>
      <c r="G69" s="55"/>
      <c r="H69" s="55"/>
      <c r="I69" s="55"/>
      <c r="J69" s="55"/>
      <c r="K69" s="55"/>
      <c r="L69" s="55"/>
      <c r="M69" s="77"/>
      <c r="N69" s="79"/>
      <c r="O69" s="80"/>
      <c r="P69" s="79"/>
      <c r="Q69" s="133"/>
      <c r="R69" s="58"/>
    </row>
    <row r="70" spans="1:18" ht="12.75">
      <c r="A70" s="18"/>
      <c r="B70" s="3"/>
      <c r="C70" s="4"/>
      <c r="D70" s="12"/>
      <c r="E70" s="55"/>
      <c r="F70" s="55"/>
      <c r="G70" s="55"/>
      <c r="H70" s="55"/>
      <c r="I70" s="55"/>
      <c r="J70" s="55"/>
      <c r="K70" s="55"/>
      <c r="L70" s="55"/>
      <c r="M70" s="77"/>
      <c r="N70" s="79"/>
      <c r="O70" s="80"/>
      <c r="P70" s="79"/>
      <c r="Q70" s="133"/>
      <c r="R70" s="58"/>
    </row>
    <row r="71" spans="1:18" ht="12.75">
      <c r="A71" s="18"/>
      <c r="B71" s="3"/>
      <c r="C71" s="4"/>
      <c r="D71" s="12"/>
      <c r="E71" s="55"/>
      <c r="F71" s="55"/>
      <c r="G71" s="55"/>
      <c r="H71" s="55"/>
      <c r="I71" s="55"/>
      <c r="J71" s="55"/>
      <c r="K71" s="55"/>
      <c r="L71" s="55"/>
      <c r="M71" s="77"/>
      <c r="N71" s="79"/>
      <c r="O71" s="80"/>
      <c r="P71" s="79"/>
      <c r="Q71" s="81"/>
      <c r="R71" s="58"/>
    </row>
    <row r="72" spans="1:18" ht="12.75">
      <c r="A72" s="18"/>
      <c r="B72" s="3"/>
      <c r="C72" s="4"/>
      <c r="D72" s="12"/>
      <c r="E72" s="55"/>
      <c r="F72" s="55"/>
      <c r="G72" s="55"/>
      <c r="H72" s="55"/>
      <c r="I72" s="55"/>
      <c r="J72" s="55"/>
      <c r="K72" s="55"/>
      <c r="L72" s="55"/>
      <c r="M72" s="77"/>
      <c r="N72" s="79"/>
      <c r="O72" s="80"/>
      <c r="P72" s="79"/>
      <c r="Q72" s="81"/>
      <c r="R72" s="58"/>
    </row>
    <row r="73" spans="1:18" ht="15.75">
      <c r="A73" s="18"/>
      <c r="B73" s="3"/>
      <c r="C73" s="4"/>
      <c r="D73" s="12"/>
      <c r="E73" s="55"/>
      <c r="F73" s="55"/>
      <c r="G73" s="55"/>
      <c r="H73" s="55"/>
      <c r="I73" s="173" t="s">
        <v>65</v>
      </c>
      <c r="J73" s="174"/>
      <c r="K73" s="174"/>
      <c r="L73" s="174"/>
      <c r="M73" s="174"/>
      <c r="N73" s="174"/>
      <c r="O73" s="174"/>
      <c r="P73" s="174"/>
      <c r="Q73" s="175"/>
      <c r="R73" s="58"/>
    </row>
    <row r="74" spans="1:18" ht="12.75">
      <c r="A74" s="18"/>
      <c r="B74" s="3"/>
      <c r="C74" s="4"/>
      <c r="D74" s="11" t="s">
        <v>79</v>
      </c>
      <c r="E74" s="42" t="s">
        <v>75</v>
      </c>
      <c r="F74" s="42" t="s">
        <v>68</v>
      </c>
      <c r="G74" s="42" t="s">
        <v>69</v>
      </c>
      <c r="H74" s="49" t="s">
        <v>70</v>
      </c>
      <c r="I74" s="42" t="s">
        <v>71</v>
      </c>
      <c r="J74" s="42" t="s">
        <v>38</v>
      </c>
      <c r="K74" s="19" t="s">
        <v>72</v>
      </c>
      <c r="L74" s="42" t="s">
        <v>73</v>
      </c>
      <c r="M74" s="44" t="s">
        <v>77</v>
      </c>
      <c r="N74" s="19" t="s">
        <v>42</v>
      </c>
      <c r="O74" s="42" t="s">
        <v>43</v>
      </c>
      <c r="P74" s="42" t="s">
        <v>74</v>
      </c>
      <c r="Q74" s="42" t="s">
        <v>76</v>
      </c>
      <c r="R74" s="58"/>
    </row>
    <row r="75" spans="1:18" ht="12.75">
      <c r="A75" s="18"/>
      <c r="B75" s="3"/>
      <c r="C75" s="4"/>
      <c r="D75" s="25"/>
      <c r="E75" s="70">
        <v>0.03</v>
      </c>
      <c r="F75" s="70">
        <v>0.24</v>
      </c>
      <c r="G75" s="70">
        <v>0.49</v>
      </c>
      <c r="H75" s="70">
        <v>1.44</v>
      </c>
      <c r="I75" s="71">
        <v>0.21</v>
      </c>
      <c r="J75" s="70">
        <v>2</v>
      </c>
      <c r="K75" s="70">
        <v>0.23</v>
      </c>
      <c r="L75" s="70">
        <v>2.17</v>
      </c>
      <c r="M75" s="70">
        <v>6.81</v>
      </c>
      <c r="N75" s="70">
        <v>0.22</v>
      </c>
      <c r="O75" s="70">
        <v>0.97</v>
      </c>
      <c r="P75" s="70">
        <v>1.2</v>
      </c>
      <c r="Q75" s="72">
        <v>9.2</v>
      </c>
      <c r="R75" s="58"/>
    </row>
    <row r="76" spans="1:18" ht="12.75">
      <c r="A76" s="18">
        <v>42</v>
      </c>
      <c r="B76" s="100" t="s">
        <v>4</v>
      </c>
      <c r="C76" s="101">
        <v>10</v>
      </c>
      <c r="D76" s="11">
        <v>858.1</v>
      </c>
      <c r="E76" s="42">
        <f aca="true" t="shared" si="18" ref="E76:E100">D76*E$75</f>
        <v>25.743</v>
      </c>
      <c r="F76" s="42">
        <f aca="true" t="shared" si="19" ref="F76:F100">D76*F$75</f>
        <v>205.944</v>
      </c>
      <c r="G76" s="42">
        <f aca="true" t="shared" si="20" ref="G76:G91">D76*G$75</f>
        <v>420.469</v>
      </c>
      <c r="H76" s="49">
        <f aca="true" t="shared" si="21" ref="H76:H100">D76*H$75</f>
        <v>1235.664</v>
      </c>
      <c r="I76" s="42">
        <f aca="true" t="shared" si="22" ref="I76:I100">D76*I$75</f>
        <v>180.201</v>
      </c>
      <c r="J76" s="42">
        <f aca="true" t="shared" si="23" ref="J76:J100">D76*J$75</f>
        <v>1716.2</v>
      </c>
      <c r="K76" s="42">
        <f aca="true" t="shared" si="24" ref="K76:K100">D76*K$75</f>
        <v>197.36300000000003</v>
      </c>
      <c r="L76" s="42">
        <f aca="true" t="shared" si="25" ref="L76:L100">D76*L$75</f>
        <v>1862.077</v>
      </c>
      <c r="M76" s="44">
        <f aca="true" t="shared" si="26" ref="M76:M100">SUM(E76:L76)</f>
        <v>5843.660999999999</v>
      </c>
      <c r="N76" s="19">
        <f>D76*N$75</f>
        <v>188.782</v>
      </c>
      <c r="O76" s="42">
        <f aca="true" t="shared" si="27" ref="O76:O100">D76*O$75</f>
        <v>832.357</v>
      </c>
      <c r="P76" s="42">
        <f aca="true" t="shared" si="28" ref="P76:P100">D76*P$75</f>
        <v>1029.72</v>
      </c>
      <c r="Q76" s="44">
        <f>D76*Q$75</f>
        <v>7894.5199999999995</v>
      </c>
      <c r="R76" s="58"/>
    </row>
    <row r="77" spans="1:18" ht="12.75">
      <c r="A77" s="18">
        <f aca="true" t="shared" si="29" ref="A77:A100">A76+1</f>
        <v>43</v>
      </c>
      <c r="B77" s="100" t="s">
        <v>4</v>
      </c>
      <c r="C77" s="101">
        <v>12</v>
      </c>
      <c r="D77" s="11">
        <v>826.5</v>
      </c>
      <c r="E77" s="42">
        <f t="shared" si="18"/>
        <v>24.794999999999998</v>
      </c>
      <c r="F77" s="42">
        <f t="shared" si="19"/>
        <v>198.35999999999999</v>
      </c>
      <c r="G77" s="42">
        <f t="shared" si="20"/>
        <v>404.985</v>
      </c>
      <c r="H77" s="49">
        <f t="shared" si="21"/>
        <v>1190.1599999999999</v>
      </c>
      <c r="I77" s="42">
        <f t="shared" si="22"/>
        <v>173.565</v>
      </c>
      <c r="J77" s="42">
        <f t="shared" si="23"/>
        <v>1653</v>
      </c>
      <c r="K77" s="42">
        <f t="shared" si="24"/>
        <v>190.095</v>
      </c>
      <c r="L77" s="42">
        <f t="shared" si="25"/>
        <v>1793.5049999999999</v>
      </c>
      <c r="M77" s="44">
        <f t="shared" si="26"/>
        <v>5628.464999999999</v>
      </c>
      <c r="N77" s="19">
        <f aca="true" t="shared" si="30" ref="N77:N100">D77*N$75</f>
        <v>181.83</v>
      </c>
      <c r="O77" s="42">
        <f t="shared" si="27"/>
        <v>801.7049999999999</v>
      </c>
      <c r="P77" s="42">
        <f t="shared" si="28"/>
        <v>991.8</v>
      </c>
      <c r="Q77" s="44">
        <f aca="true" t="shared" si="31" ref="Q77:Q100">D77*Q$75</f>
        <v>7603.799999999999</v>
      </c>
      <c r="R77" s="58"/>
    </row>
    <row r="78" spans="1:18" ht="12.75">
      <c r="A78" s="18">
        <f t="shared" si="29"/>
        <v>44</v>
      </c>
      <c r="B78" s="100" t="s">
        <v>4</v>
      </c>
      <c r="C78" s="101">
        <v>14</v>
      </c>
      <c r="D78" s="11">
        <v>805.8</v>
      </c>
      <c r="E78" s="42">
        <f t="shared" si="18"/>
        <v>24.174</v>
      </c>
      <c r="F78" s="42">
        <f t="shared" si="19"/>
        <v>193.392</v>
      </c>
      <c r="G78" s="42">
        <f t="shared" si="20"/>
        <v>394.842</v>
      </c>
      <c r="H78" s="49">
        <f t="shared" si="21"/>
        <v>1160.3519999999999</v>
      </c>
      <c r="I78" s="42">
        <f t="shared" si="22"/>
        <v>169.218</v>
      </c>
      <c r="J78" s="42">
        <f t="shared" si="23"/>
        <v>1611.6</v>
      </c>
      <c r="K78" s="42">
        <f t="shared" si="24"/>
        <v>185.334</v>
      </c>
      <c r="L78" s="42">
        <f t="shared" si="25"/>
        <v>1748.5859999999998</v>
      </c>
      <c r="M78" s="44">
        <f t="shared" si="26"/>
        <v>5487.498</v>
      </c>
      <c r="N78" s="19">
        <f t="shared" si="30"/>
        <v>177.27599999999998</v>
      </c>
      <c r="O78" s="42">
        <f t="shared" si="27"/>
        <v>781.626</v>
      </c>
      <c r="P78" s="42">
        <f t="shared" si="28"/>
        <v>966.9599999999999</v>
      </c>
      <c r="Q78" s="44">
        <f t="shared" si="31"/>
        <v>7413.359999999999</v>
      </c>
      <c r="R78" s="58"/>
    </row>
    <row r="79" spans="1:18" ht="12.75">
      <c r="A79" s="18">
        <f t="shared" si="29"/>
        <v>45</v>
      </c>
      <c r="B79" s="100" t="s">
        <v>9</v>
      </c>
      <c r="C79" s="101" t="s">
        <v>49</v>
      </c>
      <c r="D79" s="11">
        <v>389.5</v>
      </c>
      <c r="E79" s="42">
        <f t="shared" si="18"/>
        <v>11.684999999999999</v>
      </c>
      <c r="F79" s="42">
        <f t="shared" si="19"/>
        <v>93.47999999999999</v>
      </c>
      <c r="G79" s="42">
        <f t="shared" si="20"/>
        <v>190.855</v>
      </c>
      <c r="H79" s="49">
        <f t="shared" si="21"/>
        <v>560.88</v>
      </c>
      <c r="I79" s="42">
        <f t="shared" si="22"/>
        <v>81.795</v>
      </c>
      <c r="J79" s="42">
        <f t="shared" si="23"/>
        <v>779</v>
      </c>
      <c r="K79" s="42">
        <f t="shared" si="24"/>
        <v>89.58500000000001</v>
      </c>
      <c r="L79" s="42">
        <f t="shared" si="25"/>
        <v>845.2149999999999</v>
      </c>
      <c r="M79" s="44">
        <f t="shared" si="26"/>
        <v>2652.495</v>
      </c>
      <c r="N79" s="28">
        <v>0</v>
      </c>
      <c r="O79" s="42">
        <f t="shared" si="27"/>
        <v>377.815</v>
      </c>
      <c r="P79" s="42">
        <f t="shared" si="28"/>
        <v>467.4</v>
      </c>
      <c r="Q79" s="44">
        <f t="shared" si="31"/>
        <v>3583.3999999999996</v>
      </c>
      <c r="R79" s="58">
        <f>(D79*0.22)</f>
        <v>85.69</v>
      </c>
    </row>
    <row r="80" spans="1:18" ht="12.75">
      <c r="A80" s="18">
        <f t="shared" si="29"/>
        <v>46</v>
      </c>
      <c r="B80" s="100" t="s">
        <v>15</v>
      </c>
      <c r="C80" s="101">
        <v>24</v>
      </c>
      <c r="D80" s="11">
        <v>370.4</v>
      </c>
      <c r="E80" s="42">
        <f t="shared" si="18"/>
        <v>11.111999999999998</v>
      </c>
      <c r="F80" s="42">
        <f t="shared" si="19"/>
        <v>88.89599999999999</v>
      </c>
      <c r="G80" s="42">
        <f t="shared" si="20"/>
        <v>181.49599999999998</v>
      </c>
      <c r="H80" s="49">
        <f t="shared" si="21"/>
        <v>533.376</v>
      </c>
      <c r="I80" s="42">
        <f t="shared" si="22"/>
        <v>77.78399999999999</v>
      </c>
      <c r="J80" s="42">
        <f t="shared" si="23"/>
        <v>740.8</v>
      </c>
      <c r="K80" s="42">
        <f t="shared" si="24"/>
        <v>85.192</v>
      </c>
      <c r="L80" s="42">
        <f t="shared" si="25"/>
        <v>803.7679999999999</v>
      </c>
      <c r="M80" s="44">
        <f t="shared" si="26"/>
        <v>2522.424</v>
      </c>
      <c r="N80" s="19">
        <f t="shared" si="30"/>
        <v>81.488</v>
      </c>
      <c r="O80" s="42">
        <f t="shared" si="27"/>
        <v>359.28799999999995</v>
      </c>
      <c r="P80" s="42">
        <f t="shared" si="28"/>
        <v>444.47999999999996</v>
      </c>
      <c r="Q80" s="44">
        <f t="shared" si="31"/>
        <v>3407.6799999999994</v>
      </c>
      <c r="R80" s="58"/>
    </row>
    <row r="81" spans="1:18" ht="12.75">
      <c r="A81" s="18">
        <f t="shared" si="29"/>
        <v>47</v>
      </c>
      <c r="B81" s="100" t="s">
        <v>15</v>
      </c>
      <c r="C81" s="101" t="s">
        <v>55</v>
      </c>
      <c r="D81" s="11">
        <v>481.5</v>
      </c>
      <c r="E81" s="42">
        <f t="shared" si="18"/>
        <v>14.445</v>
      </c>
      <c r="F81" s="42">
        <f t="shared" si="19"/>
        <v>115.56</v>
      </c>
      <c r="G81" s="42">
        <f t="shared" si="20"/>
        <v>235.935</v>
      </c>
      <c r="H81" s="49">
        <f t="shared" si="21"/>
        <v>693.36</v>
      </c>
      <c r="I81" s="42">
        <f t="shared" si="22"/>
        <v>101.115</v>
      </c>
      <c r="J81" s="42">
        <f t="shared" si="23"/>
        <v>963</v>
      </c>
      <c r="K81" s="42">
        <f t="shared" si="24"/>
        <v>110.745</v>
      </c>
      <c r="L81" s="42">
        <f t="shared" si="25"/>
        <v>1044.855</v>
      </c>
      <c r="M81" s="44">
        <f t="shared" si="26"/>
        <v>3279.015</v>
      </c>
      <c r="N81" s="19">
        <f t="shared" si="30"/>
        <v>105.93</v>
      </c>
      <c r="O81" s="42">
        <f t="shared" si="27"/>
        <v>467.055</v>
      </c>
      <c r="P81" s="42">
        <f t="shared" si="28"/>
        <v>577.8</v>
      </c>
      <c r="Q81" s="44">
        <f t="shared" si="31"/>
        <v>4429.799999999999</v>
      </c>
      <c r="R81" s="58"/>
    </row>
    <row r="82" spans="1:18" ht="12.75">
      <c r="A82" s="18">
        <f t="shared" si="29"/>
        <v>48</v>
      </c>
      <c r="B82" s="100" t="s">
        <v>15</v>
      </c>
      <c r="C82" s="101" t="s">
        <v>56</v>
      </c>
      <c r="D82" s="11">
        <v>552.91</v>
      </c>
      <c r="E82" s="42">
        <f t="shared" si="18"/>
        <v>16.5873</v>
      </c>
      <c r="F82" s="42">
        <f t="shared" si="19"/>
        <v>132.6984</v>
      </c>
      <c r="G82" s="42">
        <f t="shared" si="20"/>
        <v>270.92589999999996</v>
      </c>
      <c r="H82" s="49">
        <f t="shared" si="21"/>
        <v>796.1904</v>
      </c>
      <c r="I82" s="42">
        <f t="shared" si="22"/>
        <v>116.1111</v>
      </c>
      <c r="J82" s="42">
        <f t="shared" si="23"/>
        <v>1105.82</v>
      </c>
      <c r="K82" s="42">
        <f t="shared" si="24"/>
        <v>127.16929999999999</v>
      </c>
      <c r="L82" s="42">
        <f t="shared" si="25"/>
        <v>1199.8147</v>
      </c>
      <c r="M82" s="44">
        <f t="shared" si="26"/>
        <v>3765.3170999999998</v>
      </c>
      <c r="N82" s="19">
        <f t="shared" si="30"/>
        <v>121.6402</v>
      </c>
      <c r="O82" s="42">
        <f t="shared" si="27"/>
        <v>536.3226999999999</v>
      </c>
      <c r="P82" s="42">
        <f t="shared" si="28"/>
        <v>663.492</v>
      </c>
      <c r="Q82" s="44">
        <f t="shared" si="31"/>
        <v>5086.771999999999</v>
      </c>
      <c r="R82" s="58"/>
    </row>
    <row r="83" spans="1:18" ht="12.75">
      <c r="A83" s="18">
        <f t="shared" si="29"/>
        <v>49</v>
      </c>
      <c r="B83" s="100" t="s">
        <v>15</v>
      </c>
      <c r="C83" s="101" t="s">
        <v>57</v>
      </c>
      <c r="D83" s="11">
        <v>742.2</v>
      </c>
      <c r="E83" s="42">
        <f t="shared" si="18"/>
        <v>22.266000000000002</v>
      </c>
      <c r="F83" s="42">
        <f t="shared" si="19"/>
        <v>178.12800000000001</v>
      </c>
      <c r="G83" s="42">
        <f t="shared" si="20"/>
        <v>363.678</v>
      </c>
      <c r="H83" s="49">
        <f t="shared" si="21"/>
        <v>1068.768</v>
      </c>
      <c r="I83" s="42">
        <f t="shared" si="22"/>
        <v>155.862</v>
      </c>
      <c r="J83" s="42">
        <f t="shared" si="23"/>
        <v>1484.4</v>
      </c>
      <c r="K83" s="42">
        <f t="shared" si="24"/>
        <v>170.70600000000002</v>
      </c>
      <c r="L83" s="42">
        <f t="shared" si="25"/>
        <v>1610.574</v>
      </c>
      <c r="M83" s="44">
        <f t="shared" si="26"/>
        <v>5054.3820000000005</v>
      </c>
      <c r="N83" s="19">
        <f t="shared" si="30"/>
        <v>163.28400000000002</v>
      </c>
      <c r="O83" s="42">
        <f t="shared" si="27"/>
        <v>719.934</v>
      </c>
      <c r="P83" s="42">
        <f t="shared" si="28"/>
        <v>890.64</v>
      </c>
      <c r="Q83" s="44">
        <f t="shared" si="31"/>
        <v>6828.24</v>
      </c>
      <c r="R83" s="58"/>
    </row>
    <row r="84" spans="1:18" ht="12.75">
      <c r="A84" s="18">
        <f t="shared" si="29"/>
        <v>50</v>
      </c>
      <c r="B84" s="100" t="s">
        <v>15</v>
      </c>
      <c r="C84" s="101">
        <v>27</v>
      </c>
      <c r="D84" s="11">
        <v>619.3</v>
      </c>
      <c r="E84" s="42">
        <f t="shared" si="18"/>
        <v>18.578999999999997</v>
      </c>
      <c r="F84" s="42">
        <f t="shared" si="19"/>
        <v>148.63199999999998</v>
      </c>
      <c r="G84" s="42">
        <f t="shared" si="20"/>
        <v>303.457</v>
      </c>
      <c r="H84" s="49">
        <f t="shared" si="21"/>
        <v>891.7919999999999</v>
      </c>
      <c r="I84" s="42">
        <f t="shared" si="22"/>
        <v>130.053</v>
      </c>
      <c r="J84" s="42">
        <f t="shared" si="23"/>
        <v>1238.6</v>
      </c>
      <c r="K84" s="42">
        <f t="shared" si="24"/>
        <v>142.439</v>
      </c>
      <c r="L84" s="42">
        <f t="shared" si="25"/>
        <v>1343.8809999999999</v>
      </c>
      <c r="M84" s="44">
        <f t="shared" si="26"/>
        <v>4217.432999999999</v>
      </c>
      <c r="N84" s="19">
        <f t="shared" si="30"/>
        <v>136.24599999999998</v>
      </c>
      <c r="O84" s="42">
        <f t="shared" si="27"/>
        <v>600.7209999999999</v>
      </c>
      <c r="P84" s="42">
        <f t="shared" si="28"/>
        <v>743.16</v>
      </c>
      <c r="Q84" s="44">
        <f t="shared" si="31"/>
        <v>5697.5599999999995</v>
      </c>
      <c r="R84" s="58"/>
    </row>
    <row r="85" spans="1:18" ht="12.75">
      <c r="A85" s="18">
        <f t="shared" si="29"/>
        <v>51</v>
      </c>
      <c r="B85" s="100" t="s">
        <v>15</v>
      </c>
      <c r="C85" s="101">
        <v>31</v>
      </c>
      <c r="D85" s="11">
        <v>585.39</v>
      </c>
      <c r="E85" s="42">
        <f t="shared" si="18"/>
        <v>17.5617</v>
      </c>
      <c r="F85" s="42">
        <f t="shared" si="19"/>
        <v>140.4936</v>
      </c>
      <c r="G85" s="42">
        <f t="shared" si="20"/>
        <v>286.8411</v>
      </c>
      <c r="H85" s="49">
        <f t="shared" si="21"/>
        <v>842.9616</v>
      </c>
      <c r="I85" s="42">
        <f t="shared" si="22"/>
        <v>122.9319</v>
      </c>
      <c r="J85" s="42">
        <f t="shared" si="23"/>
        <v>1170.78</v>
      </c>
      <c r="K85" s="42">
        <f t="shared" si="24"/>
        <v>134.6397</v>
      </c>
      <c r="L85" s="42">
        <f t="shared" si="25"/>
        <v>1270.2963</v>
      </c>
      <c r="M85" s="44">
        <f t="shared" si="26"/>
        <v>3986.5059</v>
      </c>
      <c r="N85" s="19">
        <f t="shared" si="30"/>
        <v>128.7858</v>
      </c>
      <c r="O85" s="42">
        <f t="shared" si="27"/>
        <v>567.8283</v>
      </c>
      <c r="P85" s="42">
        <f t="shared" si="28"/>
        <v>702.468</v>
      </c>
      <c r="Q85" s="44">
        <f t="shared" si="31"/>
        <v>5385.588</v>
      </c>
      <c r="R85" s="58"/>
    </row>
    <row r="86" spans="1:18" ht="12.75">
      <c r="A86" s="18">
        <f t="shared" si="29"/>
        <v>52</v>
      </c>
      <c r="B86" s="100" t="s">
        <v>15</v>
      </c>
      <c r="C86" s="101">
        <v>33</v>
      </c>
      <c r="D86" s="11">
        <v>571.3</v>
      </c>
      <c r="E86" s="42">
        <f t="shared" si="18"/>
        <v>17.139</v>
      </c>
      <c r="F86" s="42">
        <f t="shared" si="19"/>
        <v>137.112</v>
      </c>
      <c r="G86" s="42">
        <f t="shared" si="20"/>
        <v>279.93699999999995</v>
      </c>
      <c r="H86" s="49">
        <f t="shared" si="21"/>
        <v>822.6719999999999</v>
      </c>
      <c r="I86" s="42">
        <f t="shared" si="22"/>
        <v>119.97299999999998</v>
      </c>
      <c r="J86" s="42">
        <f t="shared" si="23"/>
        <v>1142.6</v>
      </c>
      <c r="K86" s="42">
        <f t="shared" si="24"/>
        <v>131.399</v>
      </c>
      <c r="L86" s="42">
        <f t="shared" si="25"/>
        <v>1239.7209999999998</v>
      </c>
      <c r="M86" s="44">
        <f t="shared" si="26"/>
        <v>3890.553</v>
      </c>
      <c r="N86" s="19">
        <f t="shared" si="30"/>
        <v>125.68599999999999</v>
      </c>
      <c r="O86" s="42">
        <f t="shared" si="27"/>
        <v>554.161</v>
      </c>
      <c r="P86" s="42">
        <f t="shared" si="28"/>
        <v>685.56</v>
      </c>
      <c r="Q86" s="44">
        <f t="shared" si="31"/>
        <v>5255.959999999999</v>
      </c>
      <c r="R86" s="58"/>
    </row>
    <row r="87" spans="1:18" ht="12.75">
      <c r="A87" s="18">
        <f t="shared" si="29"/>
        <v>53</v>
      </c>
      <c r="B87" s="100" t="s">
        <v>15</v>
      </c>
      <c r="C87" s="101">
        <v>35</v>
      </c>
      <c r="D87" s="11">
        <v>276.7</v>
      </c>
      <c r="E87" s="42">
        <f t="shared" si="18"/>
        <v>8.301</v>
      </c>
      <c r="F87" s="42">
        <f t="shared" si="19"/>
        <v>66.408</v>
      </c>
      <c r="G87" s="42">
        <f t="shared" si="20"/>
        <v>135.583</v>
      </c>
      <c r="H87" s="49">
        <f t="shared" si="21"/>
        <v>398.448</v>
      </c>
      <c r="I87" s="42">
        <f t="shared" si="22"/>
        <v>58.10699999999999</v>
      </c>
      <c r="J87" s="42">
        <f t="shared" si="23"/>
        <v>553.4</v>
      </c>
      <c r="K87" s="42">
        <f t="shared" si="24"/>
        <v>63.641</v>
      </c>
      <c r="L87" s="42">
        <f t="shared" si="25"/>
        <v>600.439</v>
      </c>
      <c r="M87" s="44">
        <f t="shared" si="26"/>
        <v>1884.3269999999998</v>
      </c>
      <c r="N87" s="19">
        <f t="shared" si="30"/>
        <v>60.873999999999995</v>
      </c>
      <c r="O87" s="42">
        <f t="shared" si="27"/>
        <v>268.399</v>
      </c>
      <c r="P87" s="42">
        <f t="shared" si="28"/>
        <v>332.03999999999996</v>
      </c>
      <c r="Q87" s="44">
        <f t="shared" si="31"/>
        <v>2545.64</v>
      </c>
      <c r="R87" s="58"/>
    </row>
    <row r="88" spans="1:18" ht="12.75">
      <c r="A88" s="18">
        <f t="shared" si="29"/>
        <v>54</v>
      </c>
      <c r="B88" s="100" t="s">
        <v>15</v>
      </c>
      <c r="C88" s="101">
        <v>37</v>
      </c>
      <c r="D88" s="11">
        <v>542.2</v>
      </c>
      <c r="E88" s="42">
        <f t="shared" si="18"/>
        <v>16.266000000000002</v>
      </c>
      <c r="F88" s="42">
        <f t="shared" si="19"/>
        <v>130.12800000000001</v>
      </c>
      <c r="G88" s="42">
        <f t="shared" si="20"/>
        <v>265.678</v>
      </c>
      <c r="H88" s="49">
        <f t="shared" si="21"/>
        <v>780.768</v>
      </c>
      <c r="I88" s="42">
        <f t="shared" si="22"/>
        <v>113.86200000000001</v>
      </c>
      <c r="J88" s="42">
        <f t="shared" si="23"/>
        <v>1084.4</v>
      </c>
      <c r="K88" s="42">
        <f t="shared" si="24"/>
        <v>124.70600000000002</v>
      </c>
      <c r="L88" s="42">
        <f t="shared" si="25"/>
        <v>1176.574</v>
      </c>
      <c r="M88" s="44">
        <f t="shared" si="26"/>
        <v>3692.3820000000005</v>
      </c>
      <c r="N88" s="19">
        <f t="shared" si="30"/>
        <v>119.284</v>
      </c>
      <c r="O88" s="42">
        <f t="shared" si="27"/>
        <v>525.9340000000001</v>
      </c>
      <c r="P88" s="42">
        <f t="shared" si="28"/>
        <v>650.64</v>
      </c>
      <c r="Q88" s="44">
        <f t="shared" si="31"/>
        <v>4988.24</v>
      </c>
      <c r="R88" s="58"/>
    </row>
    <row r="89" spans="1:18" ht="12.75">
      <c r="A89" s="18">
        <f t="shared" si="29"/>
        <v>55</v>
      </c>
      <c r="B89" s="100" t="s">
        <v>22</v>
      </c>
      <c r="C89" s="101" t="s">
        <v>59</v>
      </c>
      <c r="D89" s="11">
        <v>334.1</v>
      </c>
      <c r="E89" s="42">
        <f t="shared" si="18"/>
        <v>10.023</v>
      </c>
      <c r="F89" s="42">
        <f t="shared" si="19"/>
        <v>80.184</v>
      </c>
      <c r="G89" s="42">
        <f t="shared" si="20"/>
        <v>163.709</v>
      </c>
      <c r="H89" s="49">
        <f t="shared" si="21"/>
        <v>481.10400000000004</v>
      </c>
      <c r="I89" s="42">
        <f t="shared" si="22"/>
        <v>70.161</v>
      </c>
      <c r="J89" s="42">
        <f t="shared" si="23"/>
        <v>668.2</v>
      </c>
      <c r="K89" s="42">
        <f t="shared" si="24"/>
        <v>76.843</v>
      </c>
      <c r="L89" s="42">
        <f t="shared" si="25"/>
        <v>724.9970000000001</v>
      </c>
      <c r="M89" s="44">
        <f t="shared" si="26"/>
        <v>2275.2210000000005</v>
      </c>
      <c r="N89" s="19">
        <f t="shared" si="30"/>
        <v>73.50200000000001</v>
      </c>
      <c r="O89" s="42">
        <f t="shared" si="27"/>
        <v>324.077</v>
      </c>
      <c r="P89" s="42">
        <f t="shared" si="28"/>
        <v>400.92</v>
      </c>
      <c r="Q89" s="44">
        <f t="shared" si="31"/>
        <v>3073.72</v>
      </c>
      <c r="R89" s="58"/>
    </row>
    <row r="90" spans="1:18" ht="12.75">
      <c r="A90" s="18">
        <f t="shared" si="29"/>
        <v>56</v>
      </c>
      <c r="B90" s="100" t="s">
        <v>22</v>
      </c>
      <c r="C90" s="101" t="s">
        <v>58</v>
      </c>
      <c r="D90" s="11">
        <v>249.2</v>
      </c>
      <c r="E90" s="42">
        <f t="shared" si="18"/>
        <v>7.475999999999999</v>
      </c>
      <c r="F90" s="42">
        <f t="shared" si="19"/>
        <v>59.80799999999999</v>
      </c>
      <c r="G90" s="50">
        <v>0</v>
      </c>
      <c r="H90" s="51">
        <v>0</v>
      </c>
      <c r="I90" s="42">
        <f t="shared" si="22"/>
        <v>52.331999999999994</v>
      </c>
      <c r="J90" s="42">
        <f t="shared" si="23"/>
        <v>498.4</v>
      </c>
      <c r="K90" s="42">
        <f t="shared" si="24"/>
        <v>57.316</v>
      </c>
      <c r="L90" s="42">
        <f t="shared" si="25"/>
        <v>540.764</v>
      </c>
      <c r="M90" s="44">
        <f t="shared" si="26"/>
        <v>1216.096</v>
      </c>
      <c r="N90" s="19">
        <f t="shared" si="30"/>
        <v>54.824</v>
      </c>
      <c r="O90" s="42">
        <f t="shared" si="27"/>
        <v>241.724</v>
      </c>
      <c r="P90" s="42">
        <f t="shared" si="28"/>
        <v>299.03999999999996</v>
      </c>
      <c r="Q90" s="44">
        <f t="shared" si="31"/>
        <v>2292.64</v>
      </c>
      <c r="R90" s="58">
        <f>(D90*0.49)+(D90*1.44)</f>
        <v>480.95599999999996</v>
      </c>
    </row>
    <row r="91" spans="1:18" ht="12.75">
      <c r="A91" s="18">
        <f t="shared" si="29"/>
        <v>57</v>
      </c>
      <c r="B91" s="100" t="s">
        <v>22</v>
      </c>
      <c r="C91" s="101" t="s">
        <v>54</v>
      </c>
      <c r="D91" s="11">
        <v>343.5</v>
      </c>
      <c r="E91" s="42">
        <f t="shared" si="18"/>
        <v>10.305</v>
      </c>
      <c r="F91" s="42">
        <f t="shared" si="19"/>
        <v>82.44</v>
      </c>
      <c r="G91" s="42">
        <f t="shared" si="20"/>
        <v>168.315</v>
      </c>
      <c r="H91" s="49">
        <f t="shared" si="21"/>
        <v>494.64</v>
      </c>
      <c r="I91" s="42">
        <f t="shared" si="22"/>
        <v>72.13499999999999</v>
      </c>
      <c r="J91" s="42">
        <f t="shared" si="23"/>
        <v>687</v>
      </c>
      <c r="K91" s="42">
        <f t="shared" si="24"/>
        <v>79.00500000000001</v>
      </c>
      <c r="L91" s="42">
        <f t="shared" si="25"/>
        <v>745.395</v>
      </c>
      <c r="M91" s="44">
        <f t="shared" si="26"/>
        <v>2339.235</v>
      </c>
      <c r="N91" s="19">
        <f t="shared" si="30"/>
        <v>75.57000000000001</v>
      </c>
      <c r="O91" s="42">
        <f t="shared" si="27"/>
        <v>333.195</v>
      </c>
      <c r="P91" s="42">
        <f t="shared" si="28"/>
        <v>412.2</v>
      </c>
      <c r="Q91" s="44">
        <f t="shared" si="31"/>
        <v>3160.2</v>
      </c>
      <c r="R91" s="58"/>
    </row>
    <row r="92" spans="1:18" ht="12.75">
      <c r="A92" s="18">
        <f t="shared" si="29"/>
        <v>58</v>
      </c>
      <c r="B92" s="100" t="s">
        <v>21</v>
      </c>
      <c r="C92" s="101">
        <v>1</v>
      </c>
      <c r="D92" s="11">
        <v>419.8</v>
      </c>
      <c r="E92" s="42">
        <f t="shared" si="18"/>
        <v>12.594</v>
      </c>
      <c r="F92" s="42">
        <f t="shared" si="19"/>
        <v>100.752</v>
      </c>
      <c r="G92" s="50">
        <v>0</v>
      </c>
      <c r="H92" s="49">
        <f t="shared" si="21"/>
        <v>604.512</v>
      </c>
      <c r="I92" s="42">
        <f t="shared" si="22"/>
        <v>88.158</v>
      </c>
      <c r="J92" s="42">
        <f t="shared" si="23"/>
        <v>839.6</v>
      </c>
      <c r="K92" s="42">
        <f t="shared" si="24"/>
        <v>96.554</v>
      </c>
      <c r="L92" s="42">
        <f t="shared" si="25"/>
        <v>910.966</v>
      </c>
      <c r="M92" s="44">
        <f t="shared" si="26"/>
        <v>2653.136</v>
      </c>
      <c r="N92" s="19">
        <f t="shared" si="30"/>
        <v>92.35600000000001</v>
      </c>
      <c r="O92" s="42">
        <f t="shared" si="27"/>
        <v>407.206</v>
      </c>
      <c r="P92" s="42">
        <f t="shared" si="28"/>
        <v>503.76</v>
      </c>
      <c r="Q92" s="44">
        <f t="shared" si="31"/>
        <v>3862.16</v>
      </c>
      <c r="R92" s="58">
        <f>(D92*0.49)</f>
        <v>205.702</v>
      </c>
    </row>
    <row r="93" spans="1:18" ht="12.75">
      <c r="A93" s="18">
        <f t="shared" si="29"/>
        <v>59</v>
      </c>
      <c r="B93" s="100" t="s">
        <v>22</v>
      </c>
      <c r="C93" s="101">
        <v>58</v>
      </c>
      <c r="D93" s="11">
        <v>251.9</v>
      </c>
      <c r="E93" s="42">
        <f t="shared" si="18"/>
        <v>7.5569999999999995</v>
      </c>
      <c r="F93" s="42">
        <f t="shared" si="19"/>
        <v>60.455999999999996</v>
      </c>
      <c r="G93" s="50">
        <v>0</v>
      </c>
      <c r="H93" s="51">
        <v>0</v>
      </c>
      <c r="I93" s="42">
        <f t="shared" si="22"/>
        <v>52.899</v>
      </c>
      <c r="J93" s="42">
        <f t="shared" si="23"/>
        <v>503.8</v>
      </c>
      <c r="K93" s="42">
        <f t="shared" si="24"/>
        <v>57.937000000000005</v>
      </c>
      <c r="L93" s="42">
        <f t="shared" si="25"/>
        <v>546.623</v>
      </c>
      <c r="M93" s="44">
        <f t="shared" si="26"/>
        <v>1229.272</v>
      </c>
      <c r="N93" s="50">
        <v>0</v>
      </c>
      <c r="O93" s="42">
        <f t="shared" si="27"/>
        <v>244.343</v>
      </c>
      <c r="P93" s="42">
        <f t="shared" si="28"/>
        <v>302.28</v>
      </c>
      <c r="Q93" s="44">
        <f t="shared" si="31"/>
        <v>2317.48</v>
      </c>
      <c r="R93" s="58">
        <f>(D93*0.49)+(D93*1.44)+(D93*0.22)</f>
        <v>541.5849999999999</v>
      </c>
    </row>
    <row r="94" spans="1:18" ht="12.75">
      <c r="A94" s="18">
        <f t="shared" si="29"/>
        <v>60</v>
      </c>
      <c r="B94" s="102" t="s">
        <v>30</v>
      </c>
      <c r="C94" s="103">
        <v>150</v>
      </c>
      <c r="D94" s="11">
        <v>2731.7</v>
      </c>
      <c r="E94" s="42">
        <f t="shared" si="18"/>
        <v>81.951</v>
      </c>
      <c r="F94" s="42">
        <f t="shared" si="19"/>
        <v>655.608</v>
      </c>
      <c r="G94" s="42">
        <f aca="true" t="shared" si="32" ref="G94:G100">D94*G$75</f>
        <v>1338.533</v>
      </c>
      <c r="H94" s="49">
        <f t="shared" si="21"/>
        <v>3933.6479999999997</v>
      </c>
      <c r="I94" s="42">
        <f t="shared" si="22"/>
        <v>573.6569999999999</v>
      </c>
      <c r="J94" s="42">
        <f t="shared" si="23"/>
        <v>5463.4</v>
      </c>
      <c r="K94" s="42">
        <f t="shared" si="24"/>
        <v>628.2909999999999</v>
      </c>
      <c r="L94" s="42">
        <f t="shared" si="25"/>
        <v>5927.789</v>
      </c>
      <c r="M94" s="44">
        <f t="shared" si="26"/>
        <v>18602.876999999997</v>
      </c>
      <c r="N94" s="19">
        <f t="shared" si="30"/>
        <v>600.9739999999999</v>
      </c>
      <c r="O94" s="42">
        <f t="shared" si="27"/>
        <v>2649.749</v>
      </c>
      <c r="P94" s="42">
        <f t="shared" si="28"/>
        <v>3278.0399999999995</v>
      </c>
      <c r="Q94" s="44">
        <f t="shared" si="31"/>
        <v>25131.639999999996</v>
      </c>
      <c r="R94" s="58"/>
    </row>
    <row r="95" spans="1:18" ht="12.75">
      <c r="A95" s="18">
        <f t="shared" si="29"/>
        <v>61</v>
      </c>
      <c r="B95" s="100" t="s">
        <v>22</v>
      </c>
      <c r="C95" s="101" t="s">
        <v>46</v>
      </c>
      <c r="D95" s="11">
        <v>308.9</v>
      </c>
      <c r="E95" s="42">
        <f>D95*E$75</f>
        <v>9.267</v>
      </c>
      <c r="F95" s="42">
        <f t="shared" si="19"/>
        <v>74.136</v>
      </c>
      <c r="G95" s="42">
        <f t="shared" si="32"/>
        <v>151.361</v>
      </c>
      <c r="H95" s="49">
        <f t="shared" si="21"/>
        <v>444.816</v>
      </c>
      <c r="I95" s="42">
        <f t="shared" si="22"/>
        <v>64.869</v>
      </c>
      <c r="J95" s="42">
        <f t="shared" si="23"/>
        <v>617.8</v>
      </c>
      <c r="K95" s="42">
        <f t="shared" si="24"/>
        <v>71.047</v>
      </c>
      <c r="L95" s="42">
        <f t="shared" si="25"/>
        <v>670.3129999999999</v>
      </c>
      <c r="M95" s="44">
        <f t="shared" si="26"/>
        <v>2103.6089999999995</v>
      </c>
      <c r="N95" s="19">
        <f t="shared" si="30"/>
        <v>67.958</v>
      </c>
      <c r="O95" s="42">
        <f t="shared" si="27"/>
        <v>299.633</v>
      </c>
      <c r="P95" s="42">
        <f t="shared" si="28"/>
        <v>370.67999999999995</v>
      </c>
      <c r="Q95" s="44">
        <f t="shared" si="31"/>
        <v>2841.8799999999997</v>
      </c>
      <c r="R95" s="58"/>
    </row>
    <row r="96" spans="1:18" ht="12.75">
      <c r="A96" s="18">
        <f t="shared" si="29"/>
        <v>62</v>
      </c>
      <c r="B96" s="100" t="s">
        <v>22</v>
      </c>
      <c r="C96" s="101">
        <v>4</v>
      </c>
      <c r="D96" s="11">
        <v>691.1</v>
      </c>
      <c r="E96" s="42">
        <f t="shared" si="18"/>
        <v>20.733</v>
      </c>
      <c r="F96" s="42">
        <f t="shared" si="19"/>
        <v>165.864</v>
      </c>
      <c r="G96" s="42">
        <f t="shared" si="32"/>
        <v>338.639</v>
      </c>
      <c r="H96" s="49">
        <f t="shared" si="21"/>
        <v>995.184</v>
      </c>
      <c r="I96" s="42">
        <f t="shared" si="22"/>
        <v>145.131</v>
      </c>
      <c r="J96" s="42">
        <f t="shared" si="23"/>
        <v>1382.2</v>
      </c>
      <c r="K96" s="42">
        <f t="shared" si="24"/>
        <v>158.953</v>
      </c>
      <c r="L96" s="42">
        <f t="shared" si="25"/>
        <v>1499.687</v>
      </c>
      <c r="M96" s="44">
        <f t="shared" si="26"/>
        <v>4706.391</v>
      </c>
      <c r="N96" s="19">
        <f t="shared" si="30"/>
        <v>152.042</v>
      </c>
      <c r="O96" s="42">
        <f t="shared" si="27"/>
        <v>670.367</v>
      </c>
      <c r="P96" s="42">
        <f t="shared" si="28"/>
        <v>829.32</v>
      </c>
      <c r="Q96" s="44">
        <f t="shared" si="31"/>
        <v>6358.12</v>
      </c>
      <c r="R96" s="58"/>
    </row>
    <row r="97" spans="1:18" ht="12.75">
      <c r="A97" s="18">
        <f t="shared" si="29"/>
        <v>63</v>
      </c>
      <c r="B97" s="100" t="s">
        <v>22</v>
      </c>
      <c r="C97" s="101" t="s">
        <v>51</v>
      </c>
      <c r="D97" s="11">
        <v>141.7</v>
      </c>
      <c r="E97" s="42">
        <f t="shared" si="18"/>
        <v>4.2509999999999994</v>
      </c>
      <c r="F97" s="42">
        <f t="shared" si="19"/>
        <v>34.007999999999996</v>
      </c>
      <c r="G97" s="50">
        <v>0</v>
      </c>
      <c r="H97" s="51">
        <v>0</v>
      </c>
      <c r="I97" s="42">
        <f t="shared" si="22"/>
        <v>29.756999999999998</v>
      </c>
      <c r="J97" s="42">
        <f t="shared" si="23"/>
        <v>283.4</v>
      </c>
      <c r="K97" s="42">
        <f t="shared" si="24"/>
        <v>32.591</v>
      </c>
      <c r="L97" s="42">
        <f t="shared" si="25"/>
        <v>307.489</v>
      </c>
      <c r="M97" s="44">
        <f t="shared" si="26"/>
        <v>691.4959999999999</v>
      </c>
      <c r="N97" s="19">
        <v>0</v>
      </c>
      <c r="O97" s="42">
        <f t="shared" si="27"/>
        <v>137.44899999999998</v>
      </c>
      <c r="P97" s="42">
        <f t="shared" si="28"/>
        <v>170.04</v>
      </c>
      <c r="Q97" s="44">
        <f t="shared" si="31"/>
        <v>1303.6399999999999</v>
      </c>
      <c r="R97" s="58">
        <f>(D97*0.49)+(D97*1.44)+(D97*0.22)</f>
        <v>304.655</v>
      </c>
    </row>
    <row r="98" spans="1:18" ht="12.75">
      <c r="A98" s="18">
        <f t="shared" si="29"/>
        <v>64</v>
      </c>
      <c r="B98" s="100" t="s">
        <v>22</v>
      </c>
      <c r="C98" s="101" t="s">
        <v>50</v>
      </c>
      <c r="D98" s="11">
        <v>329</v>
      </c>
      <c r="E98" s="42">
        <f t="shared" si="18"/>
        <v>9.87</v>
      </c>
      <c r="F98" s="42">
        <f t="shared" si="19"/>
        <v>78.96</v>
      </c>
      <c r="G98" s="42">
        <f t="shared" si="32"/>
        <v>161.21</v>
      </c>
      <c r="H98" s="49">
        <f t="shared" si="21"/>
        <v>473.76</v>
      </c>
      <c r="I98" s="42">
        <f t="shared" si="22"/>
        <v>69.09</v>
      </c>
      <c r="J98" s="42">
        <f t="shared" si="23"/>
        <v>658</v>
      </c>
      <c r="K98" s="42">
        <f t="shared" si="24"/>
        <v>75.67</v>
      </c>
      <c r="L98" s="42">
        <f t="shared" si="25"/>
        <v>713.93</v>
      </c>
      <c r="M98" s="44">
        <f t="shared" si="26"/>
        <v>2240.49</v>
      </c>
      <c r="N98" s="19">
        <f t="shared" si="30"/>
        <v>72.38</v>
      </c>
      <c r="O98" s="42">
        <f t="shared" si="27"/>
        <v>319.13</v>
      </c>
      <c r="P98" s="42">
        <f t="shared" si="28"/>
        <v>394.8</v>
      </c>
      <c r="Q98" s="44">
        <f t="shared" si="31"/>
        <v>3026.7999999999997</v>
      </c>
      <c r="R98" s="58"/>
    </row>
    <row r="99" spans="1:18" ht="12.75">
      <c r="A99" s="18">
        <f t="shared" si="29"/>
        <v>65</v>
      </c>
      <c r="B99" s="100" t="s">
        <v>22</v>
      </c>
      <c r="C99" s="101">
        <v>7</v>
      </c>
      <c r="D99" s="11">
        <v>563.35</v>
      </c>
      <c r="E99" s="42">
        <f t="shared" si="18"/>
        <v>16.9005</v>
      </c>
      <c r="F99" s="42">
        <f t="shared" si="19"/>
        <v>135.204</v>
      </c>
      <c r="G99" s="42">
        <f t="shared" si="32"/>
        <v>276.0415</v>
      </c>
      <c r="H99" s="49">
        <f t="shared" si="21"/>
        <v>811.224</v>
      </c>
      <c r="I99" s="42">
        <f t="shared" si="22"/>
        <v>118.3035</v>
      </c>
      <c r="J99" s="42">
        <f t="shared" si="23"/>
        <v>1126.7</v>
      </c>
      <c r="K99" s="42">
        <f t="shared" si="24"/>
        <v>129.5705</v>
      </c>
      <c r="L99" s="42">
        <f t="shared" si="25"/>
        <v>1222.4695</v>
      </c>
      <c r="M99" s="44">
        <f t="shared" si="26"/>
        <v>3836.4134999999997</v>
      </c>
      <c r="N99" s="19">
        <f t="shared" si="30"/>
        <v>123.93700000000001</v>
      </c>
      <c r="O99" s="42">
        <f t="shared" si="27"/>
        <v>546.4495000000001</v>
      </c>
      <c r="P99" s="42">
        <f t="shared" si="28"/>
        <v>676.02</v>
      </c>
      <c r="Q99" s="44">
        <f t="shared" si="31"/>
        <v>5182.82</v>
      </c>
      <c r="R99" s="58"/>
    </row>
    <row r="100" spans="1:18" ht="12.75">
      <c r="A100" s="18">
        <f t="shared" si="29"/>
        <v>66</v>
      </c>
      <c r="B100" s="100" t="s">
        <v>22</v>
      </c>
      <c r="C100" s="101">
        <v>8</v>
      </c>
      <c r="D100" s="11">
        <v>334.9</v>
      </c>
      <c r="E100" s="42">
        <f t="shared" si="18"/>
        <v>10.046999999999999</v>
      </c>
      <c r="F100" s="42">
        <f t="shared" si="19"/>
        <v>80.37599999999999</v>
      </c>
      <c r="G100" s="42">
        <f t="shared" si="32"/>
        <v>164.101</v>
      </c>
      <c r="H100" s="49">
        <f t="shared" si="21"/>
        <v>482.256</v>
      </c>
      <c r="I100" s="42">
        <f t="shared" si="22"/>
        <v>70.329</v>
      </c>
      <c r="J100" s="42">
        <f t="shared" si="23"/>
        <v>669.8</v>
      </c>
      <c r="K100" s="42">
        <f t="shared" si="24"/>
        <v>77.027</v>
      </c>
      <c r="L100" s="42">
        <f t="shared" si="25"/>
        <v>726.733</v>
      </c>
      <c r="M100" s="44">
        <f t="shared" si="26"/>
        <v>2280.669</v>
      </c>
      <c r="N100" s="19">
        <f t="shared" si="30"/>
        <v>73.678</v>
      </c>
      <c r="O100" s="42">
        <f t="shared" si="27"/>
        <v>324.85299999999995</v>
      </c>
      <c r="P100" s="42">
        <f t="shared" si="28"/>
        <v>401.87999999999994</v>
      </c>
      <c r="Q100" s="44">
        <f t="shared" si="31"/>
        <v>3081.0799999999995</v>
      </c>
      <c r="R100" s="58"/>
    </row>
    <row r="101" spans="1:18" ht="12.75">
      <c r="A101" s="18"/>
      <c r="B101" s="3"/>
      <c r="C101" s="4"/>
      <c r="D101" s="11"/>
      <c r="E101" s="42"/>
      <c r="F101" s="50"/>
      <c r="G101" s="42"/>
      <c r="H101" s="49"/>
      <c r="I101" s="42"/>
      <c r="J101" s="42"/>
      <c r="K101" s="42"/>
      <c r="L101" s="19"/>
      <c r="M101" s="44"/>
      <c r="N101" s="42"/>
      <c r="O101" s="42"/>
      <c r="P101" s="53"/>
      <c r="Q101" s="19"/>
      <c r="R101" s="58"/>
    </row>
    <row r="102" spans="1:18" ht="12.75">
      <c r="A102" s="18"/>
      <c r="B102" s="3" t="s">
        <v>41</v>
      </c>
      <c r="C102" s="4"/>
      <c r="D102" s="84">
        <f aca="true" t="shared" si="33" ref="D102:M102">SUM(D76:D101)</f>
        <v>14320.95</v>
      </c>
      <c r="E102" s="52">
        <f t="shared" si="33"/>
        <v>429.6285</v>
      </c>
      <c r="F102" s="52">
        <f t="shared" si="33"/>
        <v>3437.028</v>
      </c>
      <c r="G102" s="52">
        <f t="shared" si="33"/>
        <v>6496.5914999999995</v>
      </c>
      <c r="H102" s="43">
        <f t="shared" si="33"/>
        <v>19696.535999999996</v>
      </c>
      <c r="I102" s="43">
        <f t="shared" si="33"/>
        <v>3007.3995000000004</v>
      </c>
      <c r="J102" s="44">
        <f t="shared" si="33"/>
        <v>28641.9</v>
      </c>
      <c r="K102" s="44">
        <f t="shared" si="33"/>
        <v>3293.8185</v>
      </c>
      <c r="L102" s="44">
        <f t="shared" si="33"/>
        <v>31076.461499999998</v>
      </c>
      <c r="M102" s="44">
        <f t="shared" si="33"/>
        <v>96079.36349999998</v>
      </c>
      <c r="N102" s="42">
        <f>SUM(N76:N100)</f>
        <v>2978.327</v>
      </c>
      <c r="O102" s="42">
        <f>SUM(O76:O100)</f>
        <v>13891.321500000002</v>
      </c>
      <c r="P102" s="53">
        <f>SUM(P76:P100)</f>
        <v>17185.14</v>
      </c>
      <c r="Q102" s="44">
        <f>SUM(Q76:Q100)-R102</f>
        <v>130134.15199999996</v>
      </c>
      <c r="R102" s="44">
        <f>SUM(R76:R101)</f>
        <v>1618.588</v>
      </c>
    </row>
    <row r="103" spans="1:18" ht="12.75">
      <c r="A103" s="18"/>
      <c r="B103" s="3"/>
      <c r="C103" s="4"/>
      <c r="D103" s="84"/>
      <c r="E103" s="52"/>
      <c r="F103" s="52"/>
      <c r="G103" s="52"/>
      <c r="H103" s="43"/>
      <c r="I103" s="43"/>
      <c r="J103" s="44"/>
      <c r="K103" s="44"/>
      <c r="L103" s="44"/>
      <c r="M103" s="45">
        <f>SUM(E102+F102+G102+H102+I102+J102+K102+L102)</f>
        <v>96079.3635</v>
      </c>
      <c r="N103" s="42"/>
      <c r="O103" s="42"/>
      <c r="P103" s="53"/>
      <c r="Q103" s="45">
        <f>SUM(M103+N102+O102+P102)</f>
        <v>130134.15200000002</v>
      </c>
      <c r="R103" s="44"/>
    </row>
    <row r="104" spans="1:18" ht="12.75">
      <c r="A104" s="18"/>
      <c r="B104" s="3"/>
      <c r="C104" s="4"/>
      <c r="D104" s="84"/>
      <c r="E104" s="52"/>
      <c r="F104" s="52"/>
      <c r="G104" s="52"/>
      <c r="H104" s="43"/>
      <c r="I104" s="43"/>
      <c r="J104" s="44"/>
      <c r="K104" s="44"/>
      <c r="L104" s="44"/>
      <c r="M104" s="44"/>
      <c r="N104" s="42"/>
      <c r="O104" s="42"/>
      <c r="P104" s="53"/>
      <c r="Q104" s="45"/>
      <c r="R104" s="1"/>
    </row>
    <row r="105" spans="1:18" ht="12.75">
      <c r="A105" s="18"/>
      <c r="B105" s="3"/>
      <c r="C105" s="4"/>
      <c r="D105" s="84"/>
      <c r="E105" s="52"/>
      <c r="F105" s="52"/>
      <c r="G105" s="52"/>
      <c r="H105" s="43"/>
      <c r="I105" s="43"/>
      <c r="J105" s="44"/>
      <c r="K105" s="44"/>
      <c r="L105" s="44"/>
      <c r="M105" s="44"/>
      <c r="N105" s="42"/>
      <c r="O105" s="42"/>
      <c r="P105" s="53"/>
      <c r="Q105" s="44"/>
      <c r="R105" s="1"/>
    </row>
    <row r="106" spans="1:18" ht="15.75">
      <c r="A106" s="18"/>
      <c r="B106" s="3"/>
      <c r="C106" s="4"/>
      <c r="D106" s="84"/>
      <c r="E106" s="52"/>
      <c r="F106" s="52"/>
      <c r="G106" s="173" t="s">
        <v>82</v>
      </c>
      <c r="H106" s="174"/>
      <c r="I106" s="174"/>
      <c r="J106" s="174"/>
      <c r="K106" s="174"/>
      <c r="L106" s="174"/>
      <c r="M106" s="174"/>
      <c r="N106" s="174"/>
      <c r="O106" s="174"/>
      <c r="P106" s="175"/>
      <c r="Q106" s="44"/>
      <c r="R106" s="1"/>
    </row>
    <row r="107" spans="1:18" ht="12.75">
      <c r="A107" s="18"/>
      <c r="B107" s="3"/>
      <c r="C107" s="4"/>
      <c r="D107" s="11" t="s">
        <v>79</v>
      </c>
      <c r="E107" s="42" t="s">
        <v>75</v>
      </c>
      <c r="F107" s="42" t="s">
        <v>68</v>
      </c>
      <c r="G107" s="42" t="s">
        <v>69</v>
      </c>
      <c r="H107" s="49" t="s">
        <v>70</v>
      </c>
      <c r="I107" s="42" t="s">
        <v>71</v>
      </c>
      <c r="J107" s="42" t="s">
        <v>38</v>
      </c>
      <c r="K107" s="19" t="s">
        <v>72</v>
      </c>
      <c r="L107" s="42" t="s">
        <v>73</v>
      </c>
      <c r="M107" s="44" t="s">
        <v>77</v>
      </c>
      <c r="N107" s="19" t="s">
        <v>42</v>
      </c>
      <c r="O107" s="42" t="s">
        <v>43</v>
      </c>
      <c r="P107" s="42" t="s">
        <v>74</v>
      </c>
      <c r="Q107" s="42" t="s">
        <v>76</v>
      </c>
      <c r="R107" s="1"/>
    </row>
    <row r="108" spans="1:18" ht="15.75">
      <c r="A108" s="18"/>
      <c r="B108" s="3"/>
      <c r="C108" s="4"/>
      <c r="D108" s="11"/>
      <c r="E108" s="42"/>
      <c r="F108" s="42"/>
      <c r="G108" s="150"/>
      <c r="H108" s="151"/>
      <c r="I108" s="151"/>
      <c r="J108" s="151"/>
      <c r="K108" s="151"/>
      <c r="L108" s="151"/>
      <c r="M108" s="151"/>
      <c r="N108" s="151"/>
      <c r="O108" s="151"/>
      <c r="P108" s="152"/>
      <c r="Q108" s="49"/>
      <c r="R108" s="58"/>
    </row>
    <row r="109" spans="1:18" ht="12.75">
      <c r="A109" s="18"/>
      <c r="B109" s="3"/>
      <c r="C109" s="4"/>
      <c r="D109" s="11"/>
      <c r="E109" s="70">
        <v>0.03</v>
      </c>
      <c r="F109" s="70">
        <v>0.24</v>
      </c>
      <c r="G109" s="70">
        <v>0.49</v>
      </c>
      <c r="H109" s="70">
        <v>1.44</v>
      </c>
      <c r="I109" s="71">
        <v>0.21</v>
      </c>
      <c r="J109" s="70">
        <v>2</v>
      </c>
      <c r="K109" s="70">
        <v>0.23</v>
      </c>
      <c r="L109" s="70">
        <v>1.57</v>
      </c>
      <c r="M109" s="70">
        <v>6.21</v>
      </c>
      <c r="N109" s="70">
        <v>0.22</v>
      </c>
      <c r="O109" s="70">
        <v>0.97</v>
      </c>
      <c r="P109" s="70">
        <v>1.2</v>
      </c>
      <c r="Q109" s="111">
        <v>8.6</v>
      </c>
      <c r="R109" s="58"/>
    </row>
    <row r="110" spans="1:18" ht="12.75">
      <c r="A110" s="18">
        <v>67</v>
      </c>
      <c r="B110" s="100" t="s">
        <v>3</v>
      </c>
      <c r="C110" s="101">
        <v>28</v>
      </c>
      <c r="D110" s="11">
        <v>409.7</v>
      </c>
      <c r="E110" s="42">
        <f>D110*E$118</f>
        <v>12.290999999999999</v>
      </c>
      <c r="F110" s="42">
        <f>D$110*F109</f>
        <v>98.32799999999999</v>
      </c>
      <c r="G110" s="42">
        <f>D$110*G109</f>
        <v>200.753</v>
      </c>
      <c r="H110" s="42">
        <f>$D110*H109</f>
        <v>589.968</v>
      </c>
      <c r="I110" s="42">
        <f>$D110*I109</f>
        <v>86.03699999999999</v>
      </c>
      <c r="J110" s="42">
        <f>$D110*J109</f>
        <v>819.4</v>
      </c>
      <c r="K110" s="42">
        <f>$D110*K109</f>
        <v>94.231</v>
      </c>
      <c r="L110" s="42">
        <f>$D110*L109</f>
        <v>643.229</v>
      </c>
      <c r="M110" s="44">
        <f>SUM(E110:L110)</f>
        <v>2544.237</v>
      </c>
      <c r="N110" s="28">
        <v>0</v>
      </c>
      <c r="O110" s="42">
        <f>$D110*O109</f>
        <v>397.409</v>
      </c>
      <c r="P110" s="42">
        <f>$D110*P109</f>
        <v>491.64</v>
      </c>
      <c r="Q110" s="44">
        <f>D110*Q109</f>
        <v>3523.4199999999996</v>
      </c>
      <c r="R110" s="58">
        <f>(D110*0.22)</f>
        <v>90.134</v>
      </c>
    </row>
    <row r="111" spans="1:18" ht="12.75">
      <c r="A111" s="18"/>
      <c r="B111" s="3"/>
      <c r="C111" s="4"/>
      <c r="D111" s="11"/>
      <c r="E111" s="42"/>
      <c r="F111" s="42"/>
      <c r="G111" s="42"/>
      <c r="H111" s="42"/>
      <c r="I111" s="42"/>
      <c r="J111" s="42"/>
      <c r="K111" s="42"/>
      <c r="L111" s="19"/>
      <c r="M111" s="43"/>
      <c r="N111" s="49"/>
      <c r="O111" s="37"/>
      <c r="P111" s="78"/>
      <c r="Q111" s="49"/>
      <c r="R111" s="58"/>
    </row>
    <row r="112" spans="1:18" ht="12.75">
      <c r="A112" s="18"/>
      <c r="B112" s="3"/>
      <c r="C112" s="4"/>
      <c r="D112" s="84">
        <f>D110</f>
        <v>409.7</v>
      </c>
      <c r="E112" s="84">
        <f aca="true" t="shared" si="34" ref="E112:R112">E110</f>
        <v>12.290999999999999</v>
      </c>
      <c r="F112" s="84">
        <f t="shared" si="34"/>
        <v>98.32799999999999</v>
      </c>
      <c r="G112" s="84">
        <f t="shared" si="34"/>
        <v>200.753</v>
      </c>
      <c r="H112" s="84">
        <f t="shared" si="34"/>
        <v>589.968</v>
      </c>
      <c r="I112" s="84">
        <f t="shared" si="34"/>
        <v>86.03699999999999</v>
      </c>
      <c r="J112" s="84">
        <f t="shared" si="34"/>
        <v>819.4</v>
      </c>
      <c r="K112" s="84">
        <f t="shared" si="34"/>
        <v>94.231</v>
      </c>
      <c r="L112" s="84">
        <f t="shared" si="34"/>
        <v>643.229</v>
      </c>
      <c r="M112" s="84">
        <f t="shared" si="34"/>
        <v>2544.237</v>
      </c>
      <c r="N112" s="84">
        <f t="shared" si="34"/>
        <v>0</v>
      </c>
      <c r="O112" s="84">
        <f t="shared" si="34"/>
        <v>397.409</v>
      </c>
      <c r="P112" s="84">
        <f t="shared" si="34"/>
        <v>491.64</v>
      </c>
      <c r="Q112" s="84">
        <f>Q110-R112</f>
        <v>3433.2859999999996</v>
      </c>
      <c r="R112" s="84">
        <f t="shared" si="34"/>
        <v>90.134</v>
      </c>
    </row>
    <row r="113" spans="1:18" ht="12.75">
      <c r="A113" s="18"/>
      <c r="B113" s="3"/>
      <c r="C113" s="4"/>
      <c r="D113" s="11"/>
      <c r="E113" s="42"/>
      <c r="F113" s="42"/>
      <c r="G113" s="42"/>
      <c r="H113" s="42"/>
      <c r="I113" s="42"/>
      <c r="J113" s="42"/>
      <c r="K113" s="42"/>
      <c r="L113" s="19"/>
      <c r="M113" s="45">
        <f>SUM(E112+F112+G112+H112+I112+J112+K112+L112)</f>
        <v>2544.237</v>
      </c>
      <c r="N113" s="49"/>
      <c r="O113" s="37"/>
      <c r="P113" s="78"/>
      <c r="Q113" s="45">
        <f>SUM(M113+N112+O112+P112)</f>
        <v>3433.286</v>
      </c>
      <c r="R113" s="189"/>
    </row>
    <row r="114" spans="1:18" ht="12.75">
      <c r="A114" s="18"/>
      <c r="B114" s="3"/>
      <c r="C114" s="4"/>
      <c r="D114" s="11" t="s">
        <v>79</v>
      </c>
      <c r="E114" s="42" t="s">
        <v>75</v>
      </c>
      <c r="F114" s="42" t="s">
        <v>68</v>
      </c>
      <c r="G114" s="42" t="s">
        <v>69</v>
      </c>
      <c r="H114" s="49" t="s">
        <v>70</v>
      </c>
      <c r="I114" s="42" t="s">
        <v>71</v>
      </c>
      <c r="J114" s="42" t="s">
        <v>38</v>
      </c>
      <c r="K114" s="19" t="s">
        <v>72</v>
      </c>
      <c r="L114" s="42" t="s">
        <v>73</v>
      </c>
      <c r="M114" s="44" t="s">
        <v>77</v>
      </c>
      <c r="N114" s="19" t="s">
        <v>42</v>
      </c>
      <c r="O114" s="42" t="s">
        <v>43</v>
      </c>
      <c r="P114" s="42" t="s">
        <v>74</v>
      </c>
      <c r="Q114" s="42" t="s">
        <v>76</v>
      </c>
      <c r="R114" s="189"/>
    </row>
    <row r="115" spans="1:18" ht="12.75">
      <c r="A115" s="23">
        <v>1</v>
      </c>
      <c r="B115" s="5">
        <v>2</v>
      </c>
      <c r="C115" s="6">
        <v>3</v>
      </c>
      <c r="D115" s="54">
        <v>4</v>
      </c>
      <c r="E115" s="59">
        <v>5</v>
      </c>
      <c r="F115" s="59">
        <v>6</v>
      </c>
      <c r="G115" s="59">
        <v>7</v>
      </c>
      <c r="H115" s="59">
        <v>8</v>
      </c>
      <c r="I115" s="59">
        <v>9</v>
      </c>
      <c r="J115" s="59">
        <v>10</v>
      </c>
      <c r="K115" s="59">
        <v>11</v>
      </c>
      <c r="L115" s="59">
        <v>12</v>
      </c>
      <c r="M115" s="43">
        <v>13</v>
      </c>
      <c r="N115" s="60">
        <v>14</v>
      </c>
      <c r="O115" s="60">
        <v>15</v>
      </c>
      <c r="P115" s="61">
        <v>16</v>
      </c>
      <c r="Q115" s="62">
        <v>17</v>
      </c>
      <c r="R115" s="42"/>
    </row>
    <row r="116" spans="1:18" ht="15.75">
      <c r="A116" s="18"/>
      <c r="B116" s="3"/>
      <c r="C116" s="4"/>
      <c r="D116" s="11"/>
      <c r="E116" s="55"/>
      <c r="F116" s="55"/>
      <c r="G116" s="173" t="s">
        <v>66</v>
      </c>
      <c r="H116" s="174"/>
      <c r="I116" s="174"/>
      <c r="J116" s="174"/>
      <c r="K116" s="174"/>
      <c r="L116" s="174"/>
      <c r="M116" s="174"/>
      <c r="N116" s="174"/>
      <c r="O116" s="174"/>
      <c r="P116" s="175"/>
      <c r="Q116" s="49"/>
      <c r="R116" s="42"/>
    </row>
    <row r="117" spans="1:18" ht="12.75">
      <c r="A117" s="18"/>
      <c r="B117" s="3"/>
      <c r="C117" s="4"/>
      <c r="D117" s="11"/>
      <c r="E117" s="82"/>
      <c r="F117" s="82"/>
      <c r="G117" s="82"/>
      <c r="H117" s="82"/>
      <c r="I117" s="83"/>
      <c r="J117" s="73"/>
      <c r="K117" s="73"/>
      <c r="L117" s="73"/>
      <c r="M117" s="74"/>
      <c r="N117" s="75"/>
      <c r="O117" s="73"/>
      <c r="P117" s="73"/>
      <c r="Q117" s="73"/>
      <c r="R117" s="58"/>
    </row>
    <row r="118" spans="1:18" ht="12.75">
      <c r="A118" s="18"/>
      <c r="B118" s="3"/>
      <c r="C118" s="4"/>
      <c r="D118" s="11"/>
      <c r="E118" s="70">
        <v>0.03</v>
      </c>
      <c r="F118" s="70">
        <v>0.24</v>
      </c>
      <c r="G118" s="70">
        <v>0.49</v>
      </c>
      <c r="H118" s="70">
        <v>1.44</v>
      </c>
      <c r="I118" s="71">
        <v>0.21</v>
      </c>
      <c r="J118" s="70">
        <v>2</v>
      </c>
      <c r="K118" s="70">
        <v>0.23</v>
      </c>
      <c r="L118" s="70">
        <v>1.57</v>
      </c>
      <c r="M118" s="70">
        <v>6.21</v>
      </c>
      <c r="N118" s="70">
        <v>0.22</v>
      </c>
      <c r="O118" s="70">
        <v>0.97</v>
      </c>
      <c r="P118" s="70">
        <v>1.2</v>
      </c>
      <c r="Q118" s="72">
        <v>8.6</v>
      </c>
      <c r="R118" s="1"/>
    </row>
    <row r="119" spans="1:18" ht="12.75">
      <c r="A119" s="18">
        <v>68</v>
      </c>
      <c r="B119" s="100" t="s">
        <v>22</v>
      </c>
      <c r="C119" s="101">
        <v>5</v>
      </c>
      <c r="D119" s="11">
        <v>94.8</v>
      </c>
      <c r="E119" s="42">
        <f>D119*E$118</f>
        <v>2.844</v>
      </c>
      <c r="F119" s="40">
        <f>D119*F118</f>
        <v>22.752</v>
      </c>
      <c r="G119" s="28">
        <v>0</v>
      </c>
      <c r="H119" s="39">
        <v>0</v>
      </c>
      <c r="I119" s="42">
        <f>D119*I$118</f>
        <v>19.907999999999998</v>
      </c>
      <c r="J119" s="42">
        <f>D119*J$118</f>
        <v>189.6</v>
      </c>
      <c r="K119" s="42">
        <f>D119*K$118</f>
        <v>21.804000000000002</v>
      </c>
      <c r="L119" s="42">
        <f>D119*L$118</f>
        <v>148.836</v>
      </c>
      <c r="M119" s="113">
        <f>SUM(E119:L119)</f>
        <v>405.744</v>
      </c>
      <c r="N119" s="50">
        <v>0</v>
      </c>
      <c r="O119" s="42">
        <f>D119*O$118</f>
        <v>91.95599999999999</v>
      </c>
      <c r="P119" s="42">
        <f>D119*P$118</f>
        <v>113.75999999999999</v>
      </c>
      <c r="Q119" s="44">
        <f>D119*Q$118</f>
        <v>815.28</v>
      </c>
      <c r="R119" s="58">
        <f>(D119*0.49)+(D119*1.44)+(D119*0.22)</f>
        <v>203.82</v>
      </c>
    </row>
    <row r="120" spans="1:18" ht="12.75">
      <c r="A120" s="18">
        <f>A119+1</f>
        <v>69</v>
      </c>
      <c r="B120" s="100" t="s">
        <v>22</v>
      </c>
      <c r="C120" s="101">
        <v>56</v>
      </c>
      <c r="D120" s="11">
        <v>153.4</v>
      </c>
      <c r="E120" s="42">
        <f>D120*E$118</f>
        <v>4.602</v>
      </c>
      <c r="F120" s="40">
        <f>D120*F118</f>
        <v>36.816</v>
      </c>
      <c r="G120" s="28">
        <v>0</v>
      </c>
      <c r="H120" s="39">
        <v>0</v>
      </c>
      <c r="I120" s="42">
        <f>D120*I$118</f>
        <v>32.214</v>
      </c>
      <c r="J120" s="42">
        <f>D120*J$118</f>
        <v>306.8</v>
      </c>
      <c r="K120" s="42">
        <f>D120*K$118</f>
        <v>35.282000000000004</v>
      </c>
      <c r="L120" s="42">
        <f>D120*L$118</f>
        <v>240.83800000000002</v>
      </c>
      <c r="M120" s="113">
        <f>SUM(E120:L120)</f>
        <v>656.552</v>
      </c>
      <c r="N120" s="50">
        <v>0</v>
      </c>
      <c r="O120" s="42">
        <f>D120*O$118</f>
        <v>148.798</v>
      </c>
      <c r="P120" s="42">
        <f>D120*P$118</f>
        <v>184.08</v>
      </c>
      <c r="Q120" s="44">
        <f>D120*Q$118</f>
        <v>1319.24</v>
      </c>
      <c r="R120" s="58">
        <f>(D120*0.49)+(D120*1.44)+(D120*0.22)</f>
        <v>329.81</v>
      </c>
    </row>
    <row r="121" spans="1:18" ht="12.75">
      <c r="A121" s="18"/>
      <c r="B121" s="2"/>
      <c r="C121" s="8"/>
      <c r="D121" s="11"/>
      <c r="E121" s="42"/>
      <c r="F121" s="19"/>
      <c r="G121" s="28"/>
      <c r="H121" s="28"/>
      <c r="I121" s="19"/>
      <c r="J121" s="19"/>
      <c r="K121" s="19"/>
      <c r="L121" s="19"/>
      <c r="M121" s="44"/>
      <c r="N121" s="19"/>
      <c r="O121" s="19"/>
      <c r="P121" s="42"/>
      <c r="Q121" s="19"/>
      <c r="R121" s="1"/>
    </row>
    <row r="122" spans="1:18" ht="12.75">
      <c r="A122" s="18"/>
      <c r="B122" s="2" t="s">
        <v>41</v>
      </c>
      <c r="C122" s="8"/>
      <c r="D122" s="84">
        <f>SUM(D119:D121)</f>
        <v>248.2</v>
      </c>
      <c r="E122" s="85">
        <f aca="true" t="shared" si="35" ref="E122:O122">SUM(E119:E120)</f>
        <v>7.446</v>
      </c>
      <c r="F122" s="15">
        <f t="shared" si="35"/>
        <v>59.568</v>
      </c>
      <c r="G122" s="15">
        <f t="shared" si="35"/>
        <v>0</v>
      </c>
      <c r="H122" s="86">
        <f t="shared" si="35"/>
        <v>0</v>
      </c>
      <c r="I122" s="86">
        <f t="shared" si="35"/>
        <v>52.122</v>
      </c>
      <c r="J122" s="15">
        <f t="shared" si="35"/>
        <v>496.4</v>
      </c>
      <c r="K122" s="15">
        <f t="shared" si="35"/>
        <v>57.086000000000006</v>
      </c>
      <c r="L122" s="85">
        <f t="shared" si="35"/>
        <v>389.67400000000004</v>
      </c>
      <c r="M122" s="84">
        <f t="shared" si="35"/>
        <v>1062.296</v>
      </c>
      <c r="N122" s="15">
        <f t="shared" si="35"/>
        <v>0</v>
      </c>
      <c r="O122" s="15">
        <f t="shared" si="35"/>
        <v>240.754</v>
      </c>
      <c r="P122" s="85">
        <f>SUM(P119:P121)</f>
        <v>297.84000000000003</v>
      </c>
      <c r="Q122" s="44">
        <f>SUM(Q119:Q121)-R122</f>
        <v>1600.8899999999999</v>
      </c>
      <c r="R122" s="44">
        <f>SUM(R119:R121)</f>
        <v>533.63</v>
      </c>
    </row>
    <row r="123" spans="1:18" ht="12.75">
      <c r="A123" s="18"/>
      <c r="B123" s="2"/>
      <c r="C123" s="8"/>
      <c r="D123" s="11"/>
      <c r="E123" s="35"/>
      <c r="F123" s="35"/>
      <c r="G123" s="35"/>
      <c r="H123" s="35"/>
      <c r="I123" s="36"/>
      <c r="J123" s="19"/>
      <c r="K123" s="19"/>
      <c r="L123" s="19"/>
      <c r="M123" s="45">
        <f>SUM(E122+F122+G122+H122+I122+J122+K122+L122)</f>
        <v>1062.296</v>
      </c>
      <c r="N123" s="19"/>
      <c r="O123" s="19"/>
      <c r="P123" s="34"/>
      <c r="Q123" s="46">
        <f>M122+N122+O122+P122</f>
        <v>1600.8899999999999</v>
      </c>
      <c r="R123" s="1"/>
    </row>
    <row r="124" spans="1:18" ht="12.75">
      <c r="A124" s="18"/>
      <c r="B124" s="2"/>
      <c r="C124" s="8"/>
      <c r="D124" s="11" t="s">
        <v>79</v>
      </c>
      <c r="E124" s="42" t="s">
        <v>75</v>
      </c>
      <c r="F124" s="42" t="s">
        <v>68</v>
      </c>
      <c r="G124" s="42" t="s">
        <v>69</v>
      </c>
      <c r="H124" s="49" t="s">
        <v>70</v>
      </c>
      <c r="I124" s="42" t="s">
        <v>71</v>
      </c>
      <c r="J124" s="42" t="s">
        <v>38</v>
      </c>
      <c r="K124" s="19" t="s">
        <v>72</v>
      </c>
      <c r="L124" s="42" t="s">
        <v>73</v>
      </c>
      <c r="M124" s="44" t="s">
        <v>77</v>
      </c>
      <c r="N124" s="19" t="s">
        <v>42</v>
      </c>
      <c r="O124" s="42" t="s">
        <v>43</v>
      </c>
      <c r="P124" s="42" t="s">
        <v>74</v>
      </c>
      <c r="Q124" s="42" t="s">
        <v>76</v>
      </c>
      <c r="R124" s="58"/>
    </row>
    <row r="125" spans="1:18" ht="12.75">
      <c r="A125" s="23">
        <v>1</v>
      </c>
      <c r="B125" s="5">
        <v>2</v>
      </c>
      <c r="C125" s="6">
        <v>3</v>
      </c>
      <c r="D125" s="54">
        <v>4</v>
      </c>
      <c r="E125" s="59">
        <v>5</v>
      </c>
      <c r="F125" s="59">
        <v>6</v>
      </c>
      <c r="G125" s="59">
        <v>7</v>
      </c>
      <c r="H125" s="59">
        <v>8</v>
      </c>
      <c r="I125" s="59">
        <v>9</v>
      </c>
      <c r="J125" s="59">
        <v>10</v>
      </c>
      <c r="K125" s="59">
        <v>11</v>
      </c>
      <c r="L125" s="59">
        <v>12</v>
      </c>
      <c r="M125" s="43">
        <v>13</v>
      </c>
      <c r="N125" s="60">
        <v>14</v>
      </c>
      <c r="O125" s="60">
        <v>15</v>
      </c>
      <c r="P125" s="61">
        <v>16</v>
      </c>
      <c r="Q125" s="62">
        <v>17</v>
      </c>
      <c r="R125" s="58"/>
    </row>
    <row r="126" spans="1:18" ht="12.75">
      <c r="A126" s="18"/>
      <c r="B126" s="2"/>
      <c r="C126" s="8"/>
      <c r="D126" s="11"/>
      <c r="E126" s="190" t="s">
        <v>81</v>
      </c>
      <c r="F126" s="191"/>
      <c r="G126" s="191"/>
      <c r="H126" s="191"/>
      <c r="I126" s="191"/>
      <c r="J126" s="192"/>
      <c r="K126" s="192"/>
      <c r="L126" s="193"/>
      <c r="M126" s="38"/>
      <c r="N126" s="19"/>
      <c r="O126" s="19"/>
      <c r="P126" s="19"/>
      <c r="Q126" s="19"/>
      <c r="R126" s="58"/>
    </row>
    <row r="127" spans="1:18" ht="12.75">
      <c r="A127" s="18"/>
      <c r="B127" s="2"/>
      <c r="C127" s="8"/>
      <c r="D127" s="11"/>
      <c r="E127" s="91"/>
      <c r="F127" s="91"/>
      <c r="G127" s="91"/>
      <c r="H127" s="91"/>
      <c r="I127" s="92"/>
      <c r="J127" s="93"/>
      <c r="K127" s="93"/>
      <c r="L127" s="93"/>
      <c r="M127" s="94"/>
      <c r="N127" s="93"/>
      <c r="O127" s="93"/>
      <c r="P127" s="93"/>
      <c r="Q127" s="19"/>
      <c r="R127" s="58"/>
    </row>
    <row r="128" spans="1:18" ht="12.75">
      <c r="A128" s="18"/>
      <c r="B128" s="2"/>
      <c r="C128" s="8"/>
      <c r="D128" s="11"/>
      <c r="E128" s="70">
        <v>0.03</v>
      </c>
      <c r="F128" s="70">
        <v>0.24</v>
      </c>
      <c r="G128" s="70">
        <v>0.49</v>
      </c>
      <c r="H128" s="70">
        <v>1.44</v>
      </c>
      <c r="I128" s="71">
        <v>0.21</v>
      </c>
      <c r="J128" s="70">
        <v>2</v>
      </c>
      <c r="K128" s="70">
        <v>0.23</v>
      </c>
      <c r="L128" s="70">
        <v>0.67</v>
      </c>
      <c r="M128" s="70">
        <v>5.31</v>
      </c>
      <c r="N128" s="70">
        <v>0.22</v>
      </c>
      <c r="O128" s="70">
        <v>0.97</v>
      </c>
      <c r="P128" s="70">
        <v>1.2</v>
      </c>
      <c r="Q128" s="72">
        <v>7.7</v>
      </c>
      <c r="R128" s="1"/>
    </row>
    <row r="129" spans="1:18" ht="12.75">
      <c r="A129" s="18">
        <v>70</v>
      </c>
      <c r="B129" s="100" t="s">
        <v>5</v>
      </c>
      <c r="C129" s="101" t="s">
        <v>60</v>
      </c>
      <c r="D129" s="11">
        <v>189.8</v>
      </c>
      <c r="E129" s="106">
        <f>D129*$E128</f>
        <v>5.694</v>
      </c>
      <c r="F129" s="106">
        <f aca="true" t="shared" si="36" ref="F129:L129">$D129*F128</f>
        <v>45.552</v>
      </c>
      <c r="G129" s="106">
        <f t="shared" si="36"/>
        <v>93.00200000000001</v>
      </c>
      <c r="H129" s="106">
        <f t="shared" si="36"/>
        <v>273.312</v>
      </c>
      <c r="I129" s="106">
        <f t="shared" si="36"/>
        <v>39.858000000000004</v>
      </c>
      <c r="J129" s="106">
        <f t="shared" si="36"/>
        <v>379.6</v>
      </c>
      <c r="K129" s="106">
        <f t="shared" si="36"/>
        <v>43.654</v>
      </c>
      <c r="L129" s="106">
        <f t="shared" si="36"/>
        <v>127.16600000000001</v>
      </c>
      <c r="M129" s="113">
        <f>SUM(E129:L129)</f>
        <v>1007.8380000000001</v>
      </c>
      <c r="N129" s="114">
        <v>0</v>
      </c>
      <c r="O129" s="115">
        <f>D129*O$128</f>
        <v>184.106</v>
      </c>
      <c r="P129" s="106">
        <f>D129*P$128</f>
        <v>227.76000000000002</v>
      </c>
      <c r="Q129" s="113">
        <f>D129*Q$128</f>
        <v>1461.46</v>
      </c>
      <c r="R129" s="58">
        <f>(D129*0.22)</f>
        <v>41.756</v>
      </c>
    </row>
    <row r="130" spans="1:18" ht="12.75">
      <c r="A130" s="18">
        <f>A129+1</f>
        <v>71</v>
      </c>
      <c r="B130" s="100" t="s">
        <v>5</v>
      </c>
      <c r="C130" s="101" t="s">
        <v>61</v>
      </c>
      <c r="D130" s="11">
        <v>345</v>
      </c>
      <c r="E130" s="106">
        <f>D130*E128</f>
        <v>10.35</v>
      </c>
      <c r="F130" s="106">
        <f>D130*F$128</f>
        <v>82.8</v>
      </c>
      <c r="G130" s="106">
        <f>D130*G$128</f>
        <v>169.04999999999998</v>
      </c>
      <c r="H130" s="116">
        <f>D130*H$128</f>
        <v>496.79999999999995</v>
      </c>
      <c r="I130" s="106">
        <f>D130*I$128</f>
        <v>72.45</v>
      </c>
      <c r="J130" s="106">
        <f>D130*J$128</f>
        <v>690</v>
      </c>
      <c r="K130" s="117">
        <f>D130*K$128</f>
        <v>79.35000000000001</v>
      </c>
      <c r="L130" s="106">
        <f>D130*L$128</f>
        <v>231.15</v>
      </c>
      <c r="M130" s="113">
        <f>SUM(E130:L130)</f>
        <v>1831.95</v>
      </c>
      <c r="N130" s="114">
        <v>0</v>
      </c>
      <c r="O130" s="115">
        <f>D130*O$128</f>
        <v>334.65</v>
      </c>
      <c r="P130" s="106">
        <f>D130*P$128</f>
        <v>414</v>
      </c>
      <c r="Q130" s="113">
        <f>D130*Q$128</f>
        <v>2656.5</v>
      </c>
      <c r="R130" s="58">
        <f>(D130*0.22)</f>
        <v>75.9</v>
      </c>
    </row>
    <row r="131" spans="1:18" ht="12.75">
      <c r="A131" s="18">
        <f>A130+1</f>
        <v>72</v>
      </c>
      <c r="B131" s="100" t="s">
        <v>6</v>
      </c>
      <c r="C131" s="101">
        <v>19</v>
      </c>
      <c r="D131" s="11">
        <v>348.4</v>
      </c>
      <c r="E131" s="106">
        <f>D131*E128</f>
        <v>10.451999999999998</v>
      </c>
      <c r="F131" s="106">
        <f>D131*F$128</f>
        <v>83.61599999999999</v>
      </c>
      <c r="G131" s="106">
        <f>D131*G$128</f>
        <v>170.71599999999998</v>
      </c>
      <c r="H131" s="116">
        <f>D131*H$128</f>
        <v>501.69599999999997</v>
      </c>
      <c r="I131" s="106">
        <f>D131*I$128</f>
        <v>73.16399999999999</v>
      </c>
      <c r="J131" s="106">
        <f>D131*J$128</f>
        <v>696.8</v>
      </c>
      <c r="K131" s="117">
        <f>D131*K$128</f>
        <v>80.132</v>
      </c>
      <c r="L131" s="106">
        <f>D131*L$128</f>
        <v>233.428</v>
      </c>
      <c r="M131" s="113">
        <f>SUM(E131:L131)</f>
        <v>1850.004</v>
      </c>
      <c r="N131" s="114">
        <v>0</v>
      </c>
      <c r="O131" s="115">
        <f>D131*O$128</f>
        <v>337.948</v>
      </c>
      <c r="P131" s="106">
        <f>D131*P$128</f>
        <v>418.08</v>
      </c>
      <c r="Q131" s="113">
        <f>D131*Q$128</f>
        <v>2682.68</v>
      </c>
      <c r="R131" s="58">
        <f>(D131*0.22)</f>
        <v>76.648</v>
      </c>
    </row>
    <row r="132" spans="1:18" ht="12.75">
      <c r="A132" s="18"/>
      <c r="B132" s="21"/>
      <c r="C132" s="22"/>
      <c r="D132" s="13"/>
      <c r="E132" s="19"/>
      <c r="F132" s="19"/>
      <c r="G132" s="19"/>
      <c r="H132" s="19"/>
      <c r="I132" s="19"/>
      <c r="J132" s="19"/>
      <c r="K132" s="19"/>
      <c r="L132" s="19"/>
      <c r="M132" s="20"/>
      <c r="N132" s="28"/>
      <c r="O132" s="95"/>
      <c r="P132" s="19"/>
      <c r="Q132" s="20"/>
      <c r="R132" s="1"/>
    </row>
    <row r="133" spans="1:18" ht="12.75">
      <c r="A133" s="18"/>
      <c r="B133" s="88" t="s">
        <v>41</v>
      </c>
      <c r="C133" s="22"/>
      <c r="D133" s="87">
        <f>SUM(D129:D132)</f>
        <v>883.1999999999999</v>
      </c>
      <c r="E133" s="112">
        <f>SUM(E129:E131)</f>
        <v>26.496</v>
      </c>
      <c r="F133" s="112">
        <f aca="true" t="shared" si="37" ref="F133:L133">SUM(F129:F131)</f>
        <v>211.968</v>
      </c>
      <c r="G133" s="112">
        <f t="shared" si="37"/>
        <v>432.76800000000003</v>
      </c>
      <c r="H133" s="112">
        <f t="shared" si="37"/>
        <v>1271.808</v>
      </c>
      <c r="I133" s="112">
        <f t="shared" si="37"/>
        <v>185.47199999999998</v>
      </c>
      <c r="J133" s="112">
        <f t="shared" si="37"/>
        <v>1766.3999999999999</v>
      </c>
      <c r="K133" s="112">
        <f t="shared" si="37"/>
        <v>203.13600000000002</v>
      </c>
      <c r="L133" s="112">
        <f t="shared" si="37"/>
        <v>591.744</v>
      </c>
      <c r="M133" s="112">
        <f>SUM(M129:M131)</f>
        <v>4689.7919999999995</v>
      </c>
      <c r="N133" s="112">
        <f>SUM(N129:N131)</f>
        <v>0</v>
      </c>
      <c r="O133" s="104">
        <f>SUM(O129:O131)</f>
        <v>856.704</v>
      </c>
      <c r="P133" s="105">
        <f>SUM(P129:P132)</f>
        <v>1059.84</v>
      </c>
      <c r="Q133" s="112">
        <f>SUM(Q129:Q131)-R133</f>
        <v>6606.335999999999</v>
      </c>
      <c r="R133" s="112">
        <f>SUM(R129:R131)</f>
        <v>194.304</v>
      </c>
    </row>
    <row r="134" spans="1:18" ht="12.75">
      <c r="A134" s="18"/>
      <c r="B134" s="21"/>
      <c r="C134" s="22"/>
      <c r="D134" s="42"/>
      <c r="E134" s="42"/>
      <c r="F134" s="42"/>
      <c r="G134" s="42"/>
      <c r="H134" s="42"/>
      <c r="I134" s="42"/>
      <c r="J134" s="42"/>
      <c r="K134" s="42"/>
      <c r="L134" s="42"/>
      <c r="M134" s="45">
        <f>SUM(E133+F133+G133+H133+I133+J133+K133+L133)</f>
        <v>4689.7919999999995</v>
      </c>
      <c r="N134" s="42"/>
      <c r="O134" s="42"/>
      <c r="P134" s="42"/>
      <c r="Q134" s="118">
        <f>M133+N133+O133+P133</f>
        <v>6606.335999999999</v>
      </c>
      <c r="R134" s="1"/>
    </row>
    <row r="135" spans="1:18" ht="12.75">
      <c r="A135" s="18"/>
      <c r="B135" s="26" t="s">
        <v>78</v>
      </c>
      <c r="C135" s="27"/>
      <c r="D135" s="120">
        <f aca="true" t="shared" si="38" ref="D135:R135">D62+D102+D112+D122+D133</f>
        <v>90296.39999999997</v>
      </c>
      <c r="E135" s="119">
        <f t="shared" si="38"/>
        <v>2686.961999999999</v>
      </c>
      <c r="F135" s="119">
        <f t="shared" si="38"/>
        <v>21607.535999999993</v>
      </c>
      <c r="G135" s="119">
        <f t="shared" si="38"/>
        <v>43244.754</v>
      </c>
      <c r="H135" s="119">
        <f t="shared" si="38"/>
        <v>127691.13599999998</v>
      </c>
      <c r="I135" s="119">
        <f t="shared" si="38"/>
        <v>18864.384</v>
      </c>
      <c r="J135" s="119">
        <f t="shared" si="38"/>
        <v>180592.79999999993</v>
      </c>
      <c r="K135" s="119">
        <f t="shared" si="38"/>
        <v>20768.172000000002</v>
      </c>
      <c r="L135" s="119">
        <f t="shared" si="38"/>
        <v>277590.12</v>
      </c>
      <c r="M135" s="119">
        <f t="shared" si="38"/>
        <v>693045.8640000001</v>
      </c>
      <c r="N135" s="119">
        <f t="shared" si="38"/>
        <v>18660.488</v>
      </c>
      <c r="O135" s="119">
        <f t="shared" si="38"/>
        <v>87587.508</v>
      </c>
      <c r="P135" s="119">
        <f t="shared" si="38"/>
        <v>108355.68</v>
      </c>
      <c r="Q135" s="119">
        <f t="shared" si="38"/>
        <v>907649.5399999999</v>
      </c>
      <c r="R135" s="119">
        <f t="shared" si="38"/>
        <v>4724.272</v>
      </c>
    </row>
    <row r="136" spans="1:18" ht="12.75">
      <c r="A136" s="18"/>
      <c r="B136" s="21"/>
      <c r="C136" s="22"/>
      <c r="D136" s="19"/>
      <c r="E136" s="19"/>
      <c r="F136" s="19"/>
      <c r="G136" s="19"/>
      <c r="H136" s="19"/>
      <c r="I136" s="19"/>
      <c r="J136" s="19"/>
      <c r="K136" s="19"/>
      <c r="L136" s="19"/>
      <c r="M136" s="45">
        <f>SUM(E135+F135+G135+H135+I135+J135+K135+L135)</f>
        <v>693045.864</v>
      </c>
      <c r="N136" s="19"/>
      <c r="O136" s="137"/>
      <c r="P136" s="137"/>
      <c r="Q136" s="138">
        <f>Q133+Q122+Q112+Q102+Q62</f>
        <v>907649.5399999999</v>
      </c>
      <c r="R136" s="139"/>
    </row>
    <row r="137" spans="1:18" ht="12.75">
      <c r="A137" s="69"/>
      <c r="B137" s="24"/>
      <c r="C137" s="24" t="s">
        <v>83</v>
      </c>
      <c r="D137" s="30"/>
      <c r="E137" s="31"/>
      <c r="F137" s="31"/>
      <c r="G137" s="31"/>
      <c r="H137" s="31"/>
      <c r="I137" s="31"/>
      <c r="J137" s="31"/>
      <c r="K137" s="31"/>
      <c r="L137" s="31"/>
      <c r="M137" s="32"/>
      <c r="N137" s="31"/>
      <c r="O137" s="107"/>
      <c r="P137" s="107"/>
      <c r="Q137" s="67"/>
      <c r="R137" s="140"/>
    </row>
    <row r="138" spans="1:18" ht="12.75">
      <c r="A138" s="69"/>
      <c r="B138" s="24"/>
      <c r="C138" s="24" t="s">
        <v>67</v>
      </c>
      <c r="D138" s="24"/>
      <c r="E138" s="24"/>
      <c r="F138" s="24"/>
      <c r="G138" s="24"/>
      <c r="H138" s="24"/>
      <c r="I138" s="24"/>
      <c r="J138" s="24"/>
      <c r="K138" s="24" t="s">
        <v>63</v>
      </c>
      <c r="L138" s="24"/>
      <c r="M138" s="24"/>
      <c r="N138" s="24"/>
      <c r="O138" s="66"/>
      <c r="P138" s="66"/>
      <c r="Q138" s="68"/>
      <c r="R138" s="140"/>
    </row>
    <row r="139" spans="1:18" ht="12.75">
      <c r="A139" s="69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O139" s="108"/>
      <c r="P139" s="108"/>
      <c r="Q139" s="108"/>
      <c r="R139" s="140"/>
    </row>
  </sheetData>
  <sheetProtection/>
  <mergeCells count="45">
    <mergeCell ref="R113:R114"/>
    <mergeCell ref="G116:P116"/>
    <mergeCell ref="E126:L126"/>
    <mergeCell ref="Q35:Q36"/>
    <mergeCell ref="R35:R36"/>
    <mergeCell ref="I73:Q73"/>
    <mergeCell ref="G106:P106"/>
    <mergeCell ref="M35:M36"/>
    <mergeCell ref="N35:N36"/>
    <mergeCell ref="O35:O36"/>
    <mergeCell ref="G35:G36"/>
    <mergeCell ref="H35:H36"/>
    <mergeCell ref="P35:P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G34:O34"/>
    <mergeCell ref="M6:M7"/>
    <mergeCell ref="N6:N7"/>
    <mergeCell ref="O6:O7"/>
    <mergeCell ref="I6:I7"/>
    <mergeCell ref="J6:J7"/>
    <mergeCell ref="G6:G7"/>
    <mergeCell ref="H6:H7"/>
    <mergeCell ref="Q6:Q7"/>
    <mergeCell ref="R6:R7"/>
    <mergeCell ref="P6:P7"/>
    <mergeCell ref="K6:K7"/>
    <mergeCell ref="L6:L7"/>
    <mergeCell ref="G10:O10"/>
    <mergeCell ref="A3:P3"/>
    <mergeCell ref="K4:P4"/>
    <mergeCell ref="A6:A7"/>
    <mergeCell ref="B6:B7"/>
    <mergeCell ref="C6:C7"/>
    <mergeCell ref="D6:D7"/>
    <mergeCell ref="E6:E7"/>
    <mergeCell ref="F6:F7"/>
  </mergeCells>
  <printOptions/>
  <pageMargins left="0.27" right="0.16" top="0.49" bottom="1.48" header="0.32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12.28125" style="0" customWidth="1"/>
    <col min="4" max="4" width="12.421875" style="64" customWidth="1"/>
    <col min="5" max="5" width="13.57421875" style="171" customWidth="1"/>
  </cols>
  <sheetData>
    <row r="1" spans="1:5" ht="41.25" customHeight="1">
      <c r="A1" s="203" t="s">
        <v>97</v>
      </c>
      <c r="B1" s="203"/>
      <c r="C1" s="203"/>
      <c r="D1" s="203"/>
      <c r="E1" s="203"/>
    </row>
    <row r="2" spans="1:4" ht="15.75">
      <c r="A2" s="159"/>
      <c r="B2" s="159"/>
      <c r="C2" s="160"/>
      <c r="D2" s="160"/>
    </row>
    <row r="3" spans="1:4" ht="15.75">
      <c r="A3" s="159"/>
      <c r="B3" s="159"/>
      <c r="C3" s="160"/>
      <c r="D3" s="160"/>
    </row>
    <row r="4" spans="1:5" ht="12.75" customHeight="1">
      <c r="A4" s="181" t="s">
        <v>96</v>
      </c>
      <c r="B4" s="204" t="s">
        <v>95</v>
      </c>
      <c r="C4" s="206" t="s">
        <v>2</v>
      </c>
      <c r="D4" s="208" t="s">
        <v>91</v>
      </c>
      <c r="E4" s="202" t="s">
        <v>93</v>
      </c>
    </row>
    <row r="5" spans="1:5" ht="21" customHeight="1">
      <c r="A5" s="181"/>
      <c r="B5" s="205"/>
      <c r="C5" s="207"/>
      <c r="D5" s="208"/>
      <c r="E5" s="202"/>
    </row>
    <row r="6" spans="1:5" ht="15" customHeight="1">
      <c r="A6" s="167">
        <v>1</v>
      </c>
      <c r="B6" s="162" t="s">
        <v>3</v>
      </c>
      <c r="C6" s="163">
        <v>28</v>
      </c>
      <c r="D6" s="168">
        <v>52</v>
      </c>
      <c r="E6" s="172">
        <v>36892</v>
      </c>
    </row>
    <row r="7" spans="1:5" s="164" customFormat="1" ht="15.75">
      <c r="A7" s="162">
        <v>2</v>
      </c>
      <c r="B7" s="162" t="s">
        <v>4</v>
      </c>
      <c r="C7" s="163">
        <v>15</v>
      </c>
      <c r="D7" s="168">
        <v>14</v>
      </c>
      <c r="E7" s="172">
        <v>36892</v>
      </c>
    </row>
    <row r="8" spans="1:5" s="164" customFormat="1" ht="15.75">
      <c r="A8" s="162">
        <f aca="true" t="shared" si="0" ref="A8:A45">A7+1</f>
        <v>3</v>
      </c>
      <c r="B8" s="162" t="s">
        <v>4</v>
      </c>
      <c r="C8" s="163">
        <v>10</v>
      </c>
      <c r="D8" s="168">
        <v>14</v>
      </c>
      <c r="E8" s="172">
        <v>36892</v>
      </c>
    </row>
    <row r="9" spans="1:5" s="164" customFormat="1" ht="15.75">
      <c r="A9" s="162">
        <f t="shared" si="0"/>
        <v>4</v>
      </c>
      <c r="B9" s="162" t="s">
        <v>4</v>
      </c>
      <c r="C9" s="163">
        <v>12</v>
      </c>
      <c r="D9" s="168">
        <v>14</v>
      </c>
      <c r="E9" s="172">
        <v>36892</v>
      </c>
    </row>
    <row r="10" spans="1:5" s="164" customFormat="1" ht="15.75">
      <c r="A10" s="162">
        <f t="shared" si="0"/>
        <v>5</v>
      </c>
      <c r="B10" s="162" t="s">
        <v>4</v>
      </c>
      <c r="C10" s="163">
        <v>14</v>
      </c>
      <c r="D10" s="168">
        <v>12</v>
      </c>
      <c r="E10" s="172">
        <v>36892</v>
      </c>
    </row>
    <row r="11" spans="1:5" s="164" customFormat="1" ht="15.75">
      <c r="A11" s="162">
        <f t="shared" si="0"/>
        <v>6</v>
      </c>
      <c r="B11" s="162" t="s">
        <v>5</v>
      </c>
      <c r="C11" s="163" t="s">
        <v>60</v>
      </c>
      <c r="D11" s="168">
        <v>48</v>
      </c>
      <c r="E11" s="172">
        <v>36892</v>
      </c>
    </row>
    <row r="12" spans="1:5" s="164" customFormat="1" ht="15.75">
      <c r="A12" s="162">
        <f t="shared" si="0"/>
        <v>7</v>
      </c>
      <c r="B12" s="162" t="s">
        <v>5</v>
      </c>
      <c r="C12" s="163" t="s">
        <v>61</v>
      </c>
      <c r="D12" s="168">
        <v>46</v>
      </c>
      <c r="E12" s="172">
        <v>36892</v>
      </c>
    </row>
    <row r="13" spans="1:5" s="164" customFormat="1" ht="15.75">
      <c r="A13" s="162">
        <f t="shared" si="0"/>
        <v>8</v>
      </c>
      <c r="B13" s="162" t="s">
        <v>6</v>
      </c>
      <c r="C13" s="163">
        <v>19</v>
      </c>
      <c r="D13" s="168">
        <v>56</v>
      </c>
      <c r="E13" s="172">
        <v>36892</v>
      </c>
    </row>
    <row r="14" spans="1:5" s="164" customFormat="1" ht="15.75">
      <c r="A14" s="162">
        <f t="shared" si="0"/>
        <v>9</v>
      </c>
      <c r="B14" s="162" t="s">
        <v>92</v>
      </c>
      <c r="C14" s="163">
        <v>2</v>
      </c>
      <c r="D14" s="168">
        <v>31</v>
      </c>
      <c r="E14" s="172">
        <v>36892</v>
      </c>
    </row>
    <row r="15" spans="1:5" s="164" customFormat="1" ht="15.75">
      <c r="A15" s="162">
        <f t="shared" si="0"/>
        <v>10</v>
      </c>
      <c r="B15" s="162" t="s">
        <v>92</v>
      </c>
      <c r="C15" s="163">
        <v>4</v>
      </c>
      <c r="D15" s="168">
        <v>31</v>
      </c>
      <c r="E15" s="172">
        <v>36892</v>
      </c>
    </row>
    <row r="16" spans="1:5" s="164" customFormat="1" ht="15.75">
      <c r="A16" s="162">
        <f t="shared" si="0"/>
        <v>11</v>
      </c>
      <c r="B16" s="162" t="s">
        <v>7</v>
      </c>
      <c r="C16" s="163">
        <v>3</v>
      </c>
      <c r="D16" s="168">
        <v>22</v>
      </c>
      <c r="E16" s="172">
        <v>36892</v>
      </c>
    </row>
    <row r="17" spans="1:5" s="164" customFormat="1" ht="15.75">
      <c r="A17" s="162">
        <f t="shared" si="0"/>
        <v>12</v>
      </c>
      <c r="B17" s="162" t="s">
        <v>7</v>
      </c>
      <c r="C17" s="163">
        <v>5</v>
      </c>
      <c r="D17" s="168">
        <v>16</v>
      </c>
      <c r="E17" s="172">
        <v>36892</v>
      </c>
    </row>
    <row r="18" spans="1:5" s="164" customFormat="1" ht="15.75">
      <c r="A18" s="162">
        <f t="shared" si="0"/>
        <v>13</v>
      </c>
      <c r="B18" s="162" t="s">
        <v>7</v>
      </c>
      <c r="C18" s="163">
        <v>8</v>
      </c>
      <c r="D18" s="168">
        <v>17</v>
      </c>
      <c r="E18" s="172">
        <v>36892</v>
      </c>
    </row>
    <row r="19" spans="1:5" s="164" customFormat="1" ht="15.75">
      <c r="A19" s="162">
        <f t="shared" si="0"/>
        <v>14</v>
      </c>
      <c r="B19" s="162" t="s">
        <v>7</v>
      </c>
      <c r="C19" s="163">
        <v>9</v>
      </c>
      <c r="D19" s="168">
        <v>14</v>
      </c>
      <c r="E19" s="172">
        <v>36892</v>
      </c>
    </row>
    <row r="20" spans="1:5" s="164" customFormat="1" ht="15.75">
      <c r="A20" s="162">
        <f t="shared" si="0"/>
        <v>15</v>
      </c>
      <c r="B20" s="162" t="s">
        <v>8</v>
      </c>
      <c r="C20" s="163" t="s">
        <v>45</v>
      </c>
      <c r="D20" s="168">
        <v>5</v>
      </c>
      <c r="E20" s="172">
        <v>36892</v>
      </c>
    </row>
    <row r="21" spans="1:5" s="164" customFormat="1" ht="15.75">
      <c r="A21" s="162">
        <f t="shared" si="0"/>
        <v>16</v>
      </c>
      <c r="B21" s="162" t="s">
        <v>11</v>
      </c>
      <c r="C21" s="163">
        <v>2</v>
      </c>
      <c r="D21" s="168">
        <v>35</v>
      </c>
      <c r="E21" s="172">
        <v>36892</v>
      </c>
    </row>
    <row r="22" spans="1:5" s="164" customFormat="1" ht="15.75">
      <c r="A22" s="162">
        <f t="shared" si="0"/>
        <v>17</v>
      </c>
      <c r="B22" s="162" t="s">
        <v>11</v>
      </c>
      <c r="C22" s="163">
        <v>3</v>
      </c>
      <c r="D22" s="168">
        <v>45</v>
      </c>
      <c r="E22" s="172">
        <v>36892</v>
      </c>
    </row>
    <row r="23" spans="1:5" s="164" customFormat="1" ht="15.75">
      <c r="A23" s="162">
        <f>A22+1</f>
        <v>18</v>
      </c>
      <c r="B23" s="162" t="s">
        <v>11</v>
      </c>
      <c r="C23" s="163">
        <v>4</v>
      </c>
      <c r="D23" s="168">
        <v>40</v>
      </c>
      <c r="E23" s="172">
        <v>36892</v>
      </c>
    </row>
    <row r="24" spans="1:5" s="164" customFormat="1" ht="15.75">
      <c r="A24" s="162">
        <f t="shared" si="0"/>
        <v>19</v>
      </c>
      <c r="B24" s="162" t="s">
        <v>10</v>
      </c>
      <c r="C24" s="163">
        <v>5</v>
      </c>
      <c r="D24" s="168">
        <v>47</v>
      </c>
      <c r="E24" s="172">
        <v>36892</v>
      </c>
    </row>
    <row r="25" spans="1:5" s="164" customFormat="1" ht="15.75">
      <c r="A25" s="162">
        <f t="shared" si="0"/>
        <v>20</v>
      </c>
      <c r="B25" s="162" t="s">
        <v>10</v>
      </c>
      <c r="C25" s="163">
        <v>6</v>
      </c>
      <c r="D25" s="168">
        <v>36</v>
      </c>
      <c r="E25" s="172">
        <v>36892</v>
      </c>
    </row>
    <row r="26" spans="1:5" s="164" customFormat="1" ht="15.75">
      <c r="A26" s="162">
        <f t="shared" si="0"/>
        <v>21</v>
      </c>
      <c r="B26" s="162" t="s">
        <v>12</v>
      </c>
      <c r="C26" s="163">
        <v>8</v>
      </c>
      <c r="D26" s="168">
        <v>0</v>
      </c>
      <c r="E26" s="172">
        <v>32860</v>
      </c>
    </row>
    <row r="27" spans="1:5" s="164" customFormat="1" ht="15.75">
      <c r="A27" s="162">
        <f t="shared" si="0"/>
        <v>22</v>
      </c>
      <c r="B27" s="162" t="s">
        <v>12</v>
      </c>
      <c r="C27" s="163">
        <v>16</v>
      </c>
      <c r="D27" s="168">
        <v>19</v>
      </c>
      <c r="E27" s="172">
        <v>36892</v>
      </c>
    </row>
    <row r="28" spans="1:5" s="164" customFormat="1" ht="15.75">
      <c r="A28" s="162">
        <f t="shared" si="0"/>
        <v>23</v>
      </c>
      <c r="B28" s="162" t="s">
        <v>13</v>
      </c>
      <c r="C28" s="163">
        <v>4</v>
      </c>
      <c r="D28" s="168">
        <v>34</v>
      </c>
      <c r="E28" s="172">
        <v>36892</v>
      </c>
    </row>
    <row r="29" spans="1:5" s="164" customFormat="1" ht="15.75">
      <c r="A29" s="162">
        <f t="shared" si="0"/>
        <v>24</v>
      </c>
      <c r="B29" s="162" t="s">
        <v>13</v>
      </c>
      <c r="C29" s="163">
        <v>5</v>
      </c>
      <c r="D29" s="168">
        <v>32</v>
      </c>
      <c r="E29" s="172">
        <v>36892</v>
      </c>
    </row>
    <row r="30" spans="1:5" s="164" customFormat="1" ht="15.75">
      <c r="A30" s="162">
        <f t="shared" si="0"/>
        <v>25</v>
      </c>
      <c r="B30" s="162" t="s">
        <v>14</v>
      </c>
      <c r="C30" s="163">
        <v>144</v>
      </c>
      <c r="D30" s="168">
        <v>6</v>
      </c>
      <c r="E30" s="172">
        <v>36892</v>
      </c>
    </row>
    <row r="31" spans="1:5" s="164" customFormat="1" ht="15.75">
      <c r="A31" s="162">
        <f t="shared" si="0"/>
        <v>26</v>
      </c>
      <c r="B31" s="162" t="s">
        <v>15</v>
      </c>
      <c r="C31" s="163" t="s">
        <v>47</v>
      </c>
      <c r="D31" s="168">
        <v>24</v>
      </c>
      <c r="E31" s="172">
        <v>35627</v>
      </c>
    </row>
    <row r="32" spans="1:5" s="164" customFormat="1" ht="15.75">
      <c r="A32" s="162">
        <f t="shared" si="0"/>
        <v>27</v>
      </c>
      <c r="B32" s="162" t="s">
        <v>15</v>
      </c>
      <c r="C32" s="163">
        <v>29</v>
      </c>
      <c r="D32" s="168">
        <v>36</v>
      </c>
      <c r="E32" s="172">
        <v>36892</v>
      </c>
    </row>
    <row r="33" spans="1:5" s="164" customFormat="1" ht="15.75">
      <c r="A33" s="162">
        <f t="shared" si="0"/>
        <v>28</v>
      </c>
      <c r="B33" s="162" t="s">
        <v>15</v>
      </c>
      <c r="C33" s="163" t="s">
        <v>48</v>
      </c>
      <c r="D33" s="168">
        <v>37</v>
      </c>
      <c r="E33" s="172">
        <v>35649</v>
      </c>
    </row>
    <row r="34" spans="1:5" s="164" customFormat="1" ht="15.75">
      <c r="A34" s="162">
        <f t="shared" si="0"/>
        <v>29</v>
      </c>
      <c r="B34" s="162" t="s">
        <v>15</v>
      </c>
      <c r="C34" s="163">
        <v>24</v>
      </c>
      <c r="D34" s="168">
        <v>41</v>
      </c>
      <c r="E34" s="172">
        <v>35627</v>
      </c>
    </row>
    <row r="35" spans="1:5" s="164" customFormat="1" ht="15.75">
      <c r="A35" s="162">
        <f t="shared" si="0"/>
        <v>30</v>
      </c>
      <c r="B35" s="162" t="s">
        <v>15</v>
      </c>
      <c r="C35" s="163" t="s">
        <v>55</v>
      </c>
      <c r="D35" s="168">
        <v>39</v>
      </c>
      <c r="E35" s="172">
        <v>35627</v>
      </c>
    </row>
    <row r="36" spans="1:5" s="164" customFormat="1" ht="15.75">
      <c r="A36" s="162">
        <f t="shared" si="0"/>
        <v>31</v>
      </c>
      <c r="B36" s="162" t="s">
        <v>15</v>
      </c>
      <c r="C36" s="163" t="s">
        <v>56</v>
      </c>
      <c r="D36" s="168">
        <v>44</v>
      </c>
      <c r="E36" s="172">
        <v>35627</v>
      </c>
    </row>
    <row r="37" spans="1:5" s="164" customFormat="1" ht="15.75">
      <c r="A37" s="162">
        <f t="shared" si="0"/>
        <v>32</v>
      </c>
      <c r="B37" s="162" t="s">
        <v>15</v>
      </c>
      <c r="C37" s="163" t="s">
        <v>57</v>
      </c>
      <c r="D37" s="168">
        <v>45</v>
      </c>
      <c r="E37" s="172">
        <v>36892</v>
      </c>
    </row>
    <row r="38" spans="1:5" s="164" customFormat="1" ht="15.75">
      <c r="A38" s="162">
        <f t="shared" si="0"/>
        <v>33</v>
      </c>
      <c r="B38" s="162" t="s">
        <v>15</v>
      </c>
      <c r="C38" s="163">
        <v>27</v>
      </c>
      <c r="D38" s="168">
        <v>65</v>
      </c>
      <c r="E38" s="172">
        <v>36892</v>
      </c>
    </row>
    <row r="39" spans="1:5" s="164" customFormat="1" ht="15.75">
      <c r="A39" s="162">
        <f t="shared" si="0"/>
        <v>34</v>
      </c>
      <c r="B39" s="162" t="s">
        <v>15</v>
      </c>
      <c r="C39" s="163">
        <v>31</v>
      </c>
      <c r="D39" s="168">
        <v>56</v>
      </c>
      <c r="E39" s="172">
        <v>36892</v>
      </c>
    </row>
    <row r="40" spans="1:5" s="164" customFormat="1" ht="15.75">
      <c r="A40" s="162">
        <f t="shared" si="0"/>
        <v>35</v>
      </c>
      <c r="B40" s="162" t="s">
        <v>15</v>
      </c>
      <c r="C40" s="163">
        <v>33</v>
      </c>
      <c r="D40" s="168">
        <v>55</v>
      </c>
      <c r="E40" s="172">
        <v>36892</v>
      </c>
    </row>
    <row r="41" spans="1:5" s="164" customFormat="1" ht="15.75">
      <c r="A41" s="162">
        <f t="shared" si="0"/>
        <v>36</v>
      </c>
      <c r="B41" s="162" t="s">
        <v>15</v>
      </c>
      <c r="C41" s="163">
        <v>35</v>
      </c>
      <c r="D41" s="168">
        <v>54</v>
      </c>
      <c r="E41" s="172">
        <v>36892</v>
      </c>
    </row>
    <row r="42" spans="1:5" s="164" customFormat="1" ht="15.75">
      <c r="A42" s="162">
        <f t="shared" si="0"/>
        <v>37</v>
      </c>
      <c r="B42" s="162" t="s">
        <v>15</v>
      </c>
      <c r="C42" s="163">
        <v>37</v>
      </c>
      <c r="D42" s="168">
        <v>51</v>
      </c>
      <c r="E42" s="172">
        <v>36892</v>
      </c>
    </row>
    <row r="43" spans="1:5" s="164" customFormat="1" ht="15.75">
      <c r="A43" s="162">
        <f t="shared" si="0"/>
        <v>38</v>
      </c>
      <c r="B43" s="162" t="s">
        <v>16</v>
      </c>
      <c r="C43" s="163" t="s">
        <v>49</v>
      </c>
      <c r="D43" s="168">
        <v>24</v>
      </c>
      <c r="E43" s="172">
        <v>36892</v>
      </c>
    </row>
    <row r="44" spans="1:5" s="164" customFormat="1" ht="15.75">
      <c r="A44" s="162">
        <f t="shared" si="0"/>
        <v>39</v>
      </c>
      <c r="B44" s="165" t="s">
        <v>17</v>
      </c>
      <c r="C44" s="166">
        <v>2</v>
      </c>
      <c r="D44" s="168">
        <v>32</v>
      </c>
      <c r="E44" s="172">
        <v>36892</v>
      </c>
    </row>
    <row r="45" spans="1:5" s="164" customFormat="1" ht="15.75">
      <c r="A45" s="162">
        <f t="shared" si="0"/>
        <v>40</v>
      </c>
      <c r="B45" s="165" t="s">
        <v>20</v>
      </c>
      <c r="C45" s="166">
        <v>4</v>
      </c>
      <c r="D45" s="168">
        <v>36</v>
      </c>
      <c r="E45" s="172">
        <v>36892</v>
      </c>
    </row>
    <row r="46" spans="1:5" ht="15.75">
      <c r="A46" s="162">
        <v>41</v>
      </c>
      <c r="B46" s="162" t="s">
        <v>21</v>
      </c>
      <c r="C46" s="163">
        <v>1</v>
      </c>
      <c r="D46" s="168">
        <v>40</v>
      </c>
      <c r="E46" s="172">
        <v>36892</v>
      </c>
    </row>
    <row r="47" spans="1:5" ht="15.75">
      <c r="A47" s="162">
        <v>42</v>
      </c>
      <c r="B47" s="162" t="s">
        <v>22</v>
      </c>
      <c r="C47" s="163" t="s">
        <v>59</v>
      </c>
      <c r="D47" s="168">
        <v>20</v>
      </c>
      <c r="E47" s="172">
        <v>36892</v>
      </c>
    </row>
    <row r="48" spans="1:5" ht="15.75">
      <c r="A48" s="162">
        <v>43</v>
      </c>
      <c r="B48" s="162" t="s">
        <v>22</v>
      </c>
      <c r="C48" s="163" t="s">
        <v>58</v>
      </c>
      <c r="D48" s="168">
        <v>20</v>
      </c>
      <c r="E48" s="172">
        <v>36892</v>
      </c>
    </row>
    <row r="49" spans="1:5" ht="15.75">
      <c r="A49" s="162">
        <v>44</v>
      </c>
      <c r="B49" s="162" t="s">
        <v>22</v>
      </c>
      <c r="C49" s="163">
        <v>58</v>
      </c>
      <c r="D49" s="168">
        <v>40</v>
      </c>
      <c r="E49" s="172">
        <v>36892</v>
      </c>
    </row>
    <row r="50" spans="1:5" ht="15.75">
      <c r="A50" s="162">
        <v>45</v>
      </c>
      <c r="B50" s="162" t="s">
        <v>22</v>
      </c>
      <c r="C50" s="163" t="s">
        <v>46</v>
      </c>
      <c r="D50" s="168">
        <v>22</v>
      </c>
      <c r="E50" s="172">
        <v>36892</v>
      </c>
    </row>
    <row r="51" spans="1:5" ht="15.75">
      <c r="A51" s="162">
        <v>46</v>
      </c>
      <c r="B51" s="162" t="s">
        <v>22</v>
      </c>
      <c r="C51" s="163">
        <v>4</v>
      </c>
      <c r="D51" s="168">
        <v>18</v>
      </c>
      <c r="E51" s="172">
        <v>36892</v>
      </c>
    </row>
    <row r="52" spans="1:5" ht="15.75">
      <c r="A52" s="162">
        <v>47</v>
      </c>
      <c r="B52" s="162" t="s">
        <v>22</v>
      </c>
      <c r="C52" s="163" t="s">
        <v>51</v>
      </c>
      <c r="D52" s="168">
        <v>15</v>
      </c>
      <c r="E52" s="172">
        <v>36892</v>
      </c>
    </row>
    <row r="53" spans="1:5" ht="15.75">
      <c r="A53" s="162">
        <v>48</v>
      </c>
      <c r="B53" s="162" t="s">
        <v>22</v>
      </c>
      <c r="C53" s="163" t="s">
        <v>50</v>
      </c>
      <c r="D53" s="168">
        <v>24</v>
      </c>
      <c r="E53" s="172">
        <v>36892</v>
      </c>
    </row>
    <row r="54" spans="1:5" ht="15.75">
      <c r="A54" s="162">
        <f aca="true" t="shared" si="1" ref="A54:A75">A53+1</f>
        <v>49</v>
      </c>
      <c r="B54" s="162" t="s">
        <v>22</v>
      </c>
      <c r="C54" s="163">
        <v>7</v>
      </c>
      <c r="D54" s="168">
        <v>13</v>
      </c>
      <c r="E54" s="172">
        <v>36892</v>
      </c>
    </row>
    <row r="55" spans="1:5" ht="15.75">
      <c r="A55" s="162">
        <f t="shared" si="1"/>
        <v>50</v>
      </c>
      <c r="B55" s="162" t="s">
        <v>22</v>
      </c>
      <c r="C55" s="163">
        <v>8</v>
      </c>
      <c r="D55" s="168">
        <v>17</v>
      </c>
      <c r="E55" s="172">
        <v>36892</v>
      </c>
    </row>
    <row r="56" spans="1:5" ht="15.75">
      <c r="A56" s="162">
        <f t="shared" si="1"/>
        <v>51</v>
      </c>
      <c r="B56" s="162" t="s">
        <v>22</v>
      </c>
      <c r="C56" s="163">
        <v>5</v>
      </c>
      <c r="D56" s="168">
        <v>51</v>
      </c>
      <c r="E56" s="172">
        <v>36892</v>
      </c>
    </row>
    <row r="57" spans="1:5" ht="15.75">
      <c r="A57" s="162">
        <f t="shared" si="1"/>
        <v>52</v>
      </c>
      <c r="B57" s="165" t="s">
        <v>23</v>
      </c>
      <c r="C57" s="166">
        <v>5</v>
      </c>
      <c r="D57" s="168">
        <v>30</v>
      </c>
      <c r="E57" s="172">
        <v>35586</v>
      </c>
    </row>
    <row r="58" spans="1:5" ht="15.75">
      <c r="A58" s="162">
        <f t="shared" si="1"/>
        <v>53</v>
      </c>
      <c r="B58" s="165" t="s">
        <v>23</v>
      </c>
      <c r="C58" s="166">
        <v>6</v>
      </c>
      <c r="D58" s="168">
        <v>31</v>
      </c>
      <c r="E58" s="172">
        <v>36892</v>
      </c>
    </row>
    <row r="59" spans="1:5" ht="15.75">
      <c r="A59" s="162">
        <f t="shared" si="1"/>
        <v>54</v>
      </c>
      <c r="B59" s="165" t="s">
        <v>23</v>
      </c>
      <c r="C59" s="166">
        <v>7</v>
      </c>
      <c r="D59" s="168">
        <v>44</v>
      </c>
      <c r="E59" s="172">
        <v>35586</v>
      </c>
    </row>
    <row r="60" spans="1:5" ht="15.75">
      <c r="A60" s="162">
        <f t="shared" si="1"/>
        <v>55</v>
      </c>
      <c r="B60" s="165" t="s">
        <v>23</v>
      </c>
      <c r="C60" s="166">
        <v>8</v>
      </c>
      <c r="D60" s="168">
        <v>27</v>
      </c>
      <c r="E60" s="172">
        <v>36892</v>
      </c>
    </row>
    <row r="61" spans="1:5" ht="15.75">
      <c r="A61" s="162">
        <f t="shared" si="1"/>
        <v>56</v>
      </c>
      <c r="B61" s="165" t="s">
        <v>24</v>
      </c>
      <c r="C61" s="166">
        <v>92</v>
      </c>
      <c r="D61" s="168">
        <v>43</v>
      </c>
      <c r="E61" s="172">
        <v>36892</v>
      </c>
    </row>
    <row r="62" spans="1:5" ht="15.75">
      <c r="A62" s="162">
        <f t="shared" si="1"/>
        <v>57</v>
      </c>
      <c r="B62" s="165" t="s">
        <v>24</v>
      </c>
      <c r="C62" s="166">
        <v>115</v>
      </c>
      <c r="D62" s="168">
        <v>20</v>
      </c>
      <c r="E62" s="172">
        <v>36892</v>
      </c>
    </row>
    <row r="63" spans="1:5" ht="15.75">
      <c r="A63" s="162">
        <f t="shared" si="1"/>
        <v>58</v>
      </c>
      <c r="B63" s="165" t="s">
        <v>24</v>
      </c>
      <c r="C63" s="166" t="s">
        <v>90</v>
      </c>
      <c r="D63" s="168">
        <v>39</v>
      </c>
      <c r="E63" s="172">
        <v>36892</v>
      </c>
    </row>
    <row r="64" spans="1:5" ht="15.75">
      <c r="A64" s="162">
        <f t="shared" si="1"/>
        <v>59</v>
      </c>
      <c r="B64" s="165" t="s">
        <v>24</v>
      </c>
      <c r="C64" s="166">
        <v>135</v>
      </c>
      <c r="D64" s="168">
        <v>36</v>
      </c>
      <c r="E64" s="172">
        <v>36892</v>
      </c>
    </row>
    <row r="65" spans="1:5" ht="15.75">
      <c r="A65" s="162">
        <f t="shared" si="1"/>
        <v>60</v>
      </c>
      <c r="B65" s="165" t="s">
        <v>25</v>
      </c>
      <c r="C65" s="166">
        <v>15</v>
      </c>
      <c r="D65" s="168">
        <v>3</v>
      </c>
      <c r="E65" s="172">
        <v>36892</v>
      </c>
    </row>
    <row r="66" spans="1:5" ht="15.75">
      <c r="A66" s="162">
        <f t="shared" si="1"/>
        <v>61</v>
      </c>
      <c r="B66" s="165" t="s">
        <v>26</v>
      </c>
      <c r="C66" s="166" t="s">
        <v>53</v>
      </c>
      <c r="D66" s="168">
        <v>38</v>
      </c>
      <c r="E66" s="172">
        <v>36892</v>
      </c>
    </row>
    <row r="67" spans="1:5" ht="15.75">
      <c r="A67" s="162">
        <f t="shared" si="1"/>
        <v>62</v>
      </c>
      <c r="B67" s="165" t="s">
        <v>26</v>
      </c>
      <c r="C67" s="166" t="s">
        <v>52</v>
      </c>
      <c r="D67" s="168">
        <v>40</v>
      </c>
      <c r="E67" s="172">
        <v>36892</v>
      </c>
    </row>
    <row r="68" spans="1:5" ht="15.75">
      <c r="A68" s="162">
        <f t="shared" si="1"/>
        <v>63</v>
      </c>
      <c r="B68" s="162" t="s">
        <v>27</v>
      </c>
      <c r="C68" s="163">
        <v>4</v>
      </c>
      <c r="D68" s="168">
        <v>36</v>
      </c>
      <c r="E68" s="172">
        <v>36892</v>
      </c>
    </row>
    <row r="69" spans="1:5" ht="15.75">
      <c r="A69" s="162">
        <f t="shared" si="1"/>
        <v>64</v>
      </c>
      <c r="B69" s="165" t="s">
        <v>28</v>
      </c>
      <c r="C69" s="166">
        <v>3</v>
      </c>
      <c r="D69" s="168">
        <v>68</v>
      </c>
      <c r="E69" s="163" t="s">
        <v>94</v>
      </c>
    </row>
    <row r="70" spans="1:5" ht="15.75">
      <c r="A70" s="162">
        <f t="shared" si="1"/>
        <v>65</v>
      </c>
      <c r="B70" s="165" t="s">
        <v>28</v>
      </c>
      <c r="C70" s="166">
        <v>5</v>
      </c>
      <c r="D70" s="168">
        <v>67</v>
      </c>
      <c r="E70" s="172">
        <v>39315</v>
      </c>
    </row>
    <row r="71" spans="1:5" ht="15.75">
      <c r="A71" s="162">
        <f t="shared" si="1"/>
        <v>66</v>
      </c>
      <c r="B71" s="165" t="s">
        <v>29</v>
      </c>
      <c r="C71" s="166">
        <v>50</v>
      </c>
      <c r="D71" s="168">
        <v>10</v>
      </c>
      <c r="E71" s="172">
        <v>36892</v>
      </c>
    </row>
    <row r="72" spans="1:5" ht="15.75">
      <c r="A72" s="162">
        <f t="shared" si="1"/>
        <v>67</v>
      </c>
      <c r="B72" s="165" t="s">
        <v>30</v>
      </c>
      <c r="C72" s="166">
        <v>177</v>
      </c>
      <c r="D72" s="168">
        <v>9</v>
      </c>
      <c r="E72" s="172">
        <v>36892</v>
      </c>
    </row>
    <row r="73" spans="1:5" ht="15.75">
      <c r="A73" s="162">
        <f t="shared" si="1"/>
        <v>68</v>
      </c>
      <c r="B73" s="165" t="s">
        <v>30</v>
      </c>
      <c r="C73" s="166">
        <v>179</v>
      </c>
      <c r="D73" s="168">
        <v>14</v>
      </c>
      <c r="E73" s="172">
        <v>36892</v>
      </c>
    </row>
    <row r="74" spans="1:5" ht="15.75">
      <c r="A74" s="162">
        <f t="shared" si="1"/>
        <v>69</v>
      </c>
      <c r="B74" s="165" t="s">
        <v>30</v>
      </c>
      <c r="C74" s="166">
        <v>181</v>
      </c>
      <c r="D74" s="168">
        <v>13</v>
      </c>
      <c r="E74" s="172">
        <v>36892</v>
      </c>
    </row>
    <row r="75" spans="1:5" ht="15.75">
      <c r="A75" s="162">
        <f t="shared" si="1"/>
        <v>70</v>
      </c>
      <c r="B75" s="165" t="s">
        <v>30</v>
      </c>
      <c r="C75" s="166">
        <v>150</v>
      </c>
      <c r="D75" s="168">
        <v>30</v>
      </c>
      <c r="E75" s="172">
        <v>36892</v>
      </c>
    </row>
    <row r="76" spans="1:4" ht="15.75">
      <c r="A76" s="69"/>
      <c r="B76" s="161"/>
      <c r="C76" s="161"/>
      <c r="D76" s="169"/>
    </row>
    <row r="77" spans="1:4" ht="15.75">
      <c r="A77" s="69"/>
      <c r="B77" s="161"/>
      <c r="C77" s="161"/>
      <c r="D77" s="170"/>
    </row>
    <row r="78" spans="1:4" ht="15.75">
      <c r="A78" s="69"/>
      <c r="B78" s="161"/>
      <c r="C78" s="161"/>
      <c r="D78" s="170"/>
    </row>
  </sheetData>
  <sheetProtection/>
  <mergeCells count="6">
    <mergeCell ref="E4:E5"/>
    <mergeCell ref="A1:E1"/>
    <mergeCell ref="A4:A5"/>
    <mergeCell ref="B4:B5"/>
    <mergeCell ref="C4:C5"/>
    <mergeCell ref="D4:D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user4414</cp:lastModifiedBy>
  <cp:lastPrinted>2013-06-20T09:39:00Z</cp:lastPrinted>
  <dcterms:created xsi:type="dcterms:W3CDTF">1996-10-08T23:32:33Z</dcterms:created>
  <dcterms:modified xsi:type="dcterms:W3CDTF">2013-06-21T03:40:13Z</dcterms:modified>
  <cp:category/>
  <cp:version/>
  <cp:contentType/>
  <cp:contentStatus/>
</cp:coreProperties>
</file>